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updateLinks="never"/>
  <bookViews>
    <workbookView xWindow="0" yWindow="0" windowWidth="19200" windowHeight="11592"/>
  </bookViews>
  <sheets>
    <sheet name="Darlehensrechner" sheetId="1" r:id="rId1"/>
  </sheets>
  <definedNames>
    <definedName name="DarlehenAnfangDHeute">IF(RückzahlungAnfang&lt;TODAY(),TRUE,FALSE)</definedName>
    <definedName name="GeschätztesJahresgehalt">Darlehensrechner!$G$2</definedName>
    <definedName name="GeschätztesMonatsgehalt">Darlehensrechner!$M$22</definedName>
    <definedName name="KombinierteMonatlicheRückzahlung">Studiendarlehen[[#Totals],[Aktuelle monatliche Rückzahlung]]</definedName>
    <definedName name="KonsRückzahlungsbetrag">Darlehensrechner!$M$20</definedName>
    <definedName name="ProzentsatzVonEinkommen">"Studiendarlehen[[#Totals],[Monthly Payment]]/GeschätztesMonatsgehalt"</definedName>
    <definedName name="ProzentsatzVonMonatseinkommen">Studiendarlehen[[#Totals],[Aktuelle monatliche Rückzahlung]]/GeschätztesMonatsgehalt</definedName>
    <definedName name="ProzentÜberUnter">IF(Studiendarlehen[[#Totals],[Geplante Zahlung]]/GeschätztesMonatsgehalt&gt;=0.08,"above","below")</definedName>
    <definedName name="RückzahlungAnfang">Darlehensrechner!$L$2</definedName>
  </definedNames>
  <calcPr calcId="145621"/>
</workbook>
</file>

<file path=xl/calcChain.xml><?xml version="1.0" encoding="utf-8"?>
<calcChain xmlns="http://schemas.openxmlformats.org/spreadsheetml/2006/main">
  <c r="F18" i="1" l="1"/>
  <c r="E18" i="1"/>
  <c r="L14" i="1"/>
  <c r="M14" i="1" s="1"/>
  <c r="L15" i="1"/>
  <c r="M15" i="1" s="1"/>
  <c r="L16" i="1"/>
  <c r="M16" i="1" s="1"/>
  <c r="L13" i="1"/>
  <c r="M13" i="1" s="1"/>
  <c r="K14" i="1"/>
  <c r="K15" i="1"/>
  <c r="K13" i="1"/>
  <c r="J14" i="1"/>
  <c r="J15" i="1"/>
  <c r="J16" i="1"/>
  <c r="J13" i="1"/>
  <c r="I14" i="1"/>
  <c r="I15" i="1"/>
  <c r="I16" i="1"/>
  <c r="I13" i="1"/>
  <c r="E17" i="1"/>
  <c r="L17" i="1" l="1"/>
  <c r="K16" i="1"/>
  <c r="K18" i="1" s="1"/>
  <c r="M18" i="1"/>
  <c r="M7" i="1"/>
  <c r="M17" i="1"/>
  <c r="J17" i="1"/>
  <c r="F7" i="1" s="1"/>
  <c r="K17" i="1" l="1"/>
  <c r="M20" i="1" s="1"/>
  <c r="M22" i="1"/>
  <c r="F8" i="1" l="1"/>
  <c r="M8" i="1"/>
</calcChain>
</file>

<file path=xl/sharedStrings.xml><?xml version="1.0" encoding="utf-8"?>
<sst xmlns="http://schemas.openxmlformats.org/spreadsheetml/2006/main" count="33" uniqueCount="33">
  <si>
    <t>Darlehensbetrag</t>
  </si>
  <si>
    <t>Darlehensgeber</t>
  </si>
  <si>
    <t>Darlehen Nr.</t>
  </si>
  <si>
    <t>10998M88</t>
  </si>
  <si>
    <t>20987N87</t>
  </si>
  <si>
    <t>36785LM</t>
  </si>
  <si>
    <t>Mittelwerte</t>
  </si>
  <si>
    <t>Summen</t>
  </si>
  <si>
    <t>Jährliche Zahlung</t>
  </si>
  <si>
    <t>Gesamter Rückzahlungsbetrag konsolidiert:</t>
  </si>
  <si>
    <t>Jährliche Verzinsung</t>
  </si>
  <si>
    <t>Geplante Zahlung</t>
  </si>
  <si>
    <t>765R43</t>
  </si>
  <si>
    <t>Darlehensgeber 1</t>
  </si>
  <si>
    <t>Darlehensgeber 2</t>
  </si>
  <si>
    <t>Darlehensgeber 3</t>
  </si>
  <si>
    <t>Darlehensgeber 4</t>
  </si>
  <si>
    <t>Anfangsdatum</t>
  </si>
  <si>
    <t>Enddatum</t>
  </si>
  <si>
    <t>Laufzeit (Jahre)</t>
  </si>
  <si>
    <t>Zinsen gesamt</t>
  </si>
  <si>
    <t>ALLGEMEINE DETAILS ZUM DAHRLEHEN</t>
  </si>
  <si>
    <t>DATEN ZUR RÜCKZAHLUNG</t>
  </si>
  <si>
    <t>ZAHLUNGSDETAILS</t>
  </si>
  <si>
    <t>Ihre aktuelle monatliche Rückzahlung (kombiniert) beträgt:</t>
  </si>
  <si>
    <t>Ihre geplante monatliche Rückzahlung (kombiniert) beträgt:</t>
  </si>
  <si>
    <t>Prozentsatz des Monatseinkommens:</t>
  </si>
  <si>
    <t xml:space="preserve">  Prozentsatz des Monatseinkommens:</t>
  </si>
  <si>
    <t xml:space="preserve">RECHNER FÜR </t>
  </si>
  <si>
    <t xml:space="preserve">STUDIENDARLEHEN </t>
  </si>
  <si>
    <t>Geschätztes Monatseinkommen nach Studienabschluss:</t>
  </si>
  <si>
    <r>
      <t xml:space="preserve"> Erfahrungsgemäß sollte der Gesamtbetrag der monatlichen Rückzahlungen für Studiendarlehen </t>
    </r>
    <r>
      <rPr>
        <b/>
        <sz val="16"/>
        <color theme="6"/>
        <rFont val="Calibri"/>
        <family val="2"/>
        <scheme val="minor"/>
      </rPr>
      <t>8 % des ersten Jahresgehalts</t>
    </r>
    <r>
      <rPr>
        <sz val="16"/>
        <color theme="6"/>
        <rFont val="Calibri"/>
        <family val="2"/>
        <scheme val="minor"/>
      </rPr>
      <t xml:space="preserve"> nicht übersteigen.</t>
    </r>
  </si>
  <si>
    <t>Aktuelle monatliche Rückzahlung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</si>
</sst>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164" formatCode="_-* #,##0.00\ &quot;€&quot;_-;\-* #,##0.00\ &quot;€&quot;_-;_-* &quot;-&quot;??\ &quot;€&quot;_-;_-@_-"/>
    <numFmt numFmtId="165" formatCode="&quot;$&quot;#,##0.00"/>
    <numFmt numFmtId="166" formatCode="#,##0.00\ &quot;€&quot;"/>
  </numFmts>
  <fonts count="20" x14ac:knownFonts="1">
    <font>
      <sz val="11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libri"/>
      <family val="2"/>
      <scheme val="major"/>
    </font>
    <font>
      <b/>
      <sz val="11"/>
      <color theme="3"/>
      <name val="Calibri"/>
      <family val="2"/>
      <scheme val="minor"/>
    </font>
    <font>
      <i/>
      <sz val="12"/>
      <color theme="3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ajor"/>
    </font>
    <font>
      <sz val="11"/>
      <color theme="0"/>
      <name val="Calibri"/>
      <family val="2"/>
      <scheme val="major"/>
    </font>
    <font>
      <b/>
      <sz val="30"/>
      <color theme="3"/>
      <name val="Calibri"/>
      <family val="2"/>
      <scheme val="major"/>
    </font>
    <font>
      <b/>
      <sz val="14"/>
      <color theme="3"/>
      <name val="Calibri"/>
      <family val="2"/>
      <scheme val="minor"/>
    </font>
    <font>
      <b/>
      <sz val="16"/>
      <color theme="3"/>
      <name val="Calibri"/>
      <family val="2"/>
      <scheme val="minor"/>
    </font>
    <font>
      <b/>
      <sz val="34"/>
      <color theme="0"/>
      <name val="Calibri"/>
      <family val="2"/>
      <scheme val="major"/>
    </font>
    <font>
      <b/>
      <sz val="29"/>
      <color theme="0"/>
      <name val="Calibri"/>
      <family val="2"/>
      <scheme val="major"/>
    </font>
    <font>
      <sz val="16"/>
      <color theme="6"/>
      <name val="Calibri"/>
      <family val="2"/>
      <scheme val="minor"/>
    </font>
    <font>
      <b/>
      <sz val="16"/>
      <color theme="6"/>
      <name val="Calibri"/>
      <family val="2"/>
      <scheme val="minor"/>
    </font>
    <font>
      <b/>
      <sz val="17"/>
      <color theme="3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6"/>
      <name val="Calibri"/>
      <family val="2"/>
      <scheme val="minor"/>
    </font>
    <font>
      <b/>
      <sz val="39"/>
      <color theme="6"/>
      <name val="Calibri"/>
      <family val="2"/>
      <scheme val="major"/>
    </font>
    <font>
      <sz val="11"/>
      <color theme="3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tted">
        <color theme="3" tint="0.39994506668294322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left"/>
    </xf>
    <xf numFmtId="0" fontId="0" fillId="0" borderId="0" xfId="0" applyNumberFormat="1" applyFont="1" applyFill="1" applyBorder="1" applyAlignment="1">
      <alignment horizontal="left" indent="1"/>
    </xf>
    <xf numFmtId="0" fontId="0" fillId="0" borderId="0" xfId="0" applyFill="1"/>
    <xf numFmtId="14" fontId="8" fillId="0" borderId="0" xfId="0" applyNumberFormat="1" applyFont="1" applyFill="1" applyBorder="1" applyAlignment="1">
      <alignment vertical="top"/>
    </xf>
    <xf numFmtId="165" fontId="9" fillId="0" borderId="0" xfId="0" applyNumberFormat="1" applyFont="1" applyFill="1" applyAlignment="1"/>
    <xf numFmtId="0" fontId="0" fillId="0" borderId="0" xfId="0" applyFill="1" applyAlignment="1">
      <alignment vertical="top"/>
    </xf>
    <xf numFmtId="10" fontId="9" fillId="0" borderId="0" xfId="2" applyNumberFormat="1" applyFont="1" applyFill="1" applyAlignment="1">
      <alignment vertical="top"/>
    </xf>
    <xf numFmtId="0" fontId="10" fillId="0" borderId="0" xfId="4" applyFont="1" applyFill="1" applyAlignment="1">
      <alignment vertical="center"/>
    </xf>
    <xf numFmtId="0" fontId="4" fillId="0" borderId="0" xfId="0" applyFont="1" applyFill="1" applyAlignment="1">
      <alignment wrapText="1"/>
    </xf>
    <xf numFmtId="165" fontId="5" fillId="0" borderId="0" xfId="4" applyNumberFormat="1" applyFont="1" applyFill="1" applyAlignment="1">
      <alignment vertical="center"/>
    </xf>
    <xf numFmtId="9" fontId="0" fillId="0" borderId="0" xfId="2" applyFont="1" applyFill="1"/>
    <xf numFmtId="0" fontId="13" fillId="0" borderId="0" xfId="0" applyFont="1" applyFill="1" applyAlignment="1">
      <alignment vertical="center"/>
    </xf>
    <xf numFmtId="0" fontId="0" fillId="0" borderId="1" xfId="0" applyFill="1" applyBorder="1"/>
    <xf numFmtId="0" fontId="3" fillId="0" borderId="1" xfId="4" applyFill="1" applyBorder="1" applyAlignment="1">
      <alignment horizontal="right"/>
    </xf>
    <xf numFmtId="0" fontId="3" fillId="0" borderId="1" xfId="4" applyFill="1" applyBorder="1" applyAlignment="1">
      <alignment horizontal="center"/>
    </xf>
    <xf numFmtId="0" fontId="9" fillId="0" borderId="0" xfId="6" applyFill="1" applyAlignment="1">
      <alignment horizontal="left" vertical="top"/>
    </xf>
    <xf numFmtId="0" fontId="9" fillId="0" borderId="0" xfId="6" applyFill="1" applyAlignment="1">
      <alignment horizontal="left"/>
    </xf>
    <xf numFmtId="0" fontId="9" fillId="0" borderId="0" xfId="6" applyFill="1" applyAlignment="1">
      <alignment horizontal="left" indent="3"/>
    </xf>
    <xf numFmtId="0" fontId="9" fillId="0" borderId="0" xfId="6" applyFill="1" applyAlignment="1">
      <alignment horizontal="left" vertical="top" indent="2"/>
    </xf>
    <xf numFmtId="0" fontId="15" fillId="0" borderId="0" xfId="4" applyFont="1" applyFill="1" applyAlignment="1">
      <alignment horizontal="right" vertical="center"/>
    </xf>
    <xf numFmtId="0" fontId="15" fillId="0" borderId="0" xfId="4" applyFont="1" applyFill="1" applyAlignment="1">
      <alignment horizontal="right"/>
    </xf>
    <xf numFmtId="0" fontId="0" fillId="0" borderId="0" xfId="0" applyFill="1" applyBorder="1"/>
    <xf numFmtId="0" fontId="3" fillId="0" borderId="0" xfId="4" applyFill="1" applyBorder="1" applyAlignment="1">
      <alignment horizontal="right"/>
    </xf>
    <xf numFmtId="0" fontId="3" fillId="0" borderId="0" xfId="4" applyFill="1" applyBorder="1" applyAlignment="1">
      <alignment horizontal="center"/>
    </xf>
    <xf numFmtId="0" fontId="6" fillId="3" borderId="0" xfId="0" applyFont="1" applyFill="1" applyBorder="1" applyAlignment="1">
      <alignment horizontal="left" vertical="center" indent="1"/>
    </xf>
    <xf numFmtId="0" fontId="6" fillId="3" borderId="0" xfId="0" applyFont="1" applyFill="1" applyBorder="1" applyAlignment="1">
      <alignment vertical="center"/>
    </xf>
    <xf numFmtId="10" fontId="6" fillId="3" borderId="0" xfId="2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wrapText="1"/>
    </xf>
    <xf numFmtId="10" fontId="0" fillId="0" borderId="2" xfId="2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 wrapText="1"/>
    </xf>
    <xf numFmtId="14" fontId="0" fillId="0" borderId="3" xfId="2" applyNumberFormat="1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0" fontId="6" fillId="3" borderId="2" xfId="2" applyNumberFormat="1" applyFont="1" applyFill="1" applyBorder="1" applyAlignment="1">
      <alignment horizontal="center" vertical="center"/>
    </xf>
    <xf numFmtId="10" fontId="17" fillId="0" borderId="0" xfId="2" applyNumberFormat="1" applyFont="1" applyFill="1" applyAlignment="1">
      <alignment horizontal="left" vertical="top" indent="2"/>
    </xf>
    <xf numFmtId="0" fontId="13" fillId="0" borderId="0" xfId="5" applyFont="1" applyFill="1" applyAlignment="1">
      <alignment horizontal="left" vertical="center" indent="1"/>
    </xf>
    <xf numFmtId="0" fontId="0" fillId="0" borderId="0" xfId="0" applyNumberFormat="1" applyFill="1"/>
    <xf numFmtId="0" fontId="19" fillId="0" borderId="0" xfId="0" applyFont="1" applyFill="1" applyBorder="1" applyAlignment="1">
      <alignment horizontal="left" vertical="center" indent="1"/>
    </xf>
    <xf numFmtId="0" fontId="19" fillId="0" borderId="0" xfId="0" applyFont="1" applyFill="1" applyBorder="1" applyAlignment="1">
      <alignment vertical="center"/>
    </xf>
    <xf numFmtId="0" fontId="19" fillId="0" borderId="2" xfId="0" applyNumberFormat="1" applyFont="1" applyFill="1" applyBorder="1" applyAlignment="1">
      <alignment horizontal="center" vertical="center"/>
    </xf>
    <xf numFmtId="0" fontId="19" fillId="0" borderId="3" xfId="0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vertical="center"/>
    </xf>
    <xf numFmtId="164" fontId="7" fillId="3" borderId="0" xfId="0" applyNumberFormat="1" applyFont="1" applyFill="1" applyBorder="1" applyAlignment="1">
      <alignment vertical="center"/>
    </xf>
    <xf numFmtId="164" fontId="6" fillId="3" borderId="0" xfId="0" applyNumberFormat="1" applyFont="1" applyFill="1" applyBorder="1" applyAlignment="1">
      <alignment vertical="center"/>
    </xf>
    <xf numFmtId="166" fontId="0" fillId="0" borderId="0" xfId="1" applyNumberFormat="1" applyFont="1" applyFill="1" applyBorder="1" applyAlignment="1">
      <alignment horizontal="right" indent="2"/>
    </xf>
    <xf numFmtId="166" fontId="19" fillId="0" borderId="0" xfId="0" applyNumberFormat="1" applyFont="1" applyFill="1" applyBorder="1" applyAlignment="1">
      <alignment horizontal="right" vertical="center" indent="2"/>
    </xf>
    <xf numFmtId="166" fontId="6" fillId="3" borderId="0" xfId="0" applyNumberFormat="1" applyFont="1" applyFill="1" applyBorder="1" applyAlignment="1">
      <alignment horizontal="right" vertical="center" indent="2"/>
    </xf>
    <xf numFmtId="166" fontId="0" fillId="0" borderId="0" xfId="1" applyNumberFormat="1" applyFont="1" applyFill="1" applyBorder="1" applyAlignment="1">
      <alignment horizontal="right" indent="3"/>
    </xf>
    <xf numFmtId="166" fontId="19" fillId="0" borderId="0" xfId="0" applyNumberFormat="1" applyFont="1" applyFill="1" applyBorder="1" applyAlignment="1">
      <alignment horizontal="right" vertical="center" indent="3"/>
    </xf>
    <xf numFmtId="166" fontId="0" fillId="0" borderId="0" xfId="1" applyNumberFormat="1" applyFont="1" applyFill="1" applyBorder="1" applyAlignment="1">
      <alignment horizontal="right" indent="4"/>
    </xf>
    <xf numFmtId="166" fontId="19" fillId="0" borderId="0" xfId="0" applyNumberFormat="1" applyFont="1" applyFill="1" applyBorder="1" applyAlignment="1">
      <alignment horizontal="right" vertical="center" indent="4"/>
    </xf>
    <xf numFmtId="166" fontId="5" fillId="0" borderId="0" xfId="4" applyNumberFormat="1" applyFont="1" applyFill="1" applyAlignment="1">
      <alignment vertical="center"/>
    </xf>
    <xf numFmtId="166" fontId="17" fillId="0" borderId="0" xfId="0" applyNumberFormat="1" applyFont="1" applyFill="1" applyAlignment="1">
      <alignment horizontal="left" indent="2"/>
    </xf>
    <xf numFmtId="0" fontId="16" fillId="2" borderId="3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6" fillId="2" borderId="0" xfId="0" applyFont="1" applyFill="1" applyAlignment="1">
      <alignment horizontal="center" vertical="center"/>
    </xf>
    <xf numFmtId="0" fontId="11" fillId="2" borderId="0" xfId="0" applyFont="1" applyFill="1" applyBorder="1" applyAlignment="1">
      <alignment horizontal="center"/>
    </xf>
    <xf numFmtId="166" fontId="18" fillId="0" borderId="0" xfId="0" applyNumberFormat="1" applyFont="1" applyFill="1" applyBorder="1" applyAlignment="1">
      <alignment horizontal="center" vertical="top"/>
    </xf>
    <xf numFmtId="14" fontId="18" fillId="0" borderId="0" xfId="0" applyNumberFormat="1" applyFont="1" applyFill="1" applyBorder="1" applyAlignment="1">
      <alignment horizontal="center" vertical="top"/>
    </xf>
    <xf numFmtId="0" fontId="12" fillId="2" borderId="0" xfId="3" applyFont="1" applyFill="1" applyAlignment="1">
      <alignment horizontal="center"/>
    </xf>
    <xf numFmtId="166" fontId="17" fillId="0" borderId="0" xfId="0" applyNumberFormat="1" applyFont="1" applyFill="1" applyAlignment="1">
      <alignment horizontal="center" vertical="top"/>
    </xf>
    <xf numFmtId="10" fontId="17" fillId="0" borderId="0" xfId="2" applyNumberFormat="1" applyFont="1" applyFill="1" applyAlignment="1">
      <alignment horizontal="center" vertical="top"/>
    </xf>
  </cellXfs>
  <cellStyles count="7">
    <cellStyle name="Currency" xfId="1" builtinId="4"/>
    <cellStyle name="Heading 1" xfId="5" builtinId="16" customBuiltin="1"/>
    <cellStyle name="Heading 2" xfId="6" builtinId="17" customBuiltin="1"/>
    <cellStyle name="Heading 4" xfId="4" builtinId="19"/>
    <cellStyle name="Normal" xfId="0" builtinId="0" customBuiltin="1"/>
    <cellStyle name="Percent" xfId="2" builtinId="5"/>
    <cellStyle name="Title" xfId="3" builtinId="15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165" formatCode="&quot;$&quot;#,##0.00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  <border diagonalUp="0" diagonalDown="0" outline="0">
        <left/>
        <right/>
        <top/>
        <bottom/>
      </border>
    </dxf>
    <dxf>
      <numFmt numFmtId="166" formatCode="#,##0.00\ &quot;€&quot;"/>
      <fill>
        <patternFill patternType="none">
          <fgColor indexed="64"/>
          <bgColor auto="1"/>
        </patternFill>
      </fill>
      <alignment horizontal="right" vertical="bottom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165" formatCode="&quot;$&quot;#,##0.00"/>
      <fill>
        <patternFill patternType="none">
          <fgColor indexed="64"/>
          <bgColor indexed="65"/>
        </patternFill>
      </fill>
      <alignment horizontal="right" vertical="center" textRotation="0" wrapText="0" indent="4" justifyLastLine="0" shrinkToFit="0" readingOrder="0"/>
      <border diagonalUp="0" diagonalDown="0" outline="0">
        <left/>
        <right/>
        <top/>
        <bottom/>
      </border>
    </dxf>
    <dxf>
      <numFmt numFmtId="166" formatCode="#,##0.00\ &quot;€&quot;"/>
      <fill>
        <patternFill patternType="none">
          <fgColor indexed="64"/>
          <bgColor auto="1"/>
        </patternFill>
      </fill>
      <alignment horizontal="right" vertical="bottom" textRotation="0" wrapText="0" indent="4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165" formatCode="&quot;$&quot;#,##0.00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  <border diagonalUp="0" diagonalDown="0" outline="0">
        <left/>
        <right/>
        <top/>
        <bottom/>
      </border>
    </dxf>
    <dxf>
      <numFmt numFmtId="166" formatCode="#,##0.00\ &quot;€&quot;"/>
      <fill>
        <patternFill patternType="none">
          <fgColor indexed="64"/>
          <bgColor auto="1"/>
        </patternFill>
      </fill>
      <alignment horizontal="right" vertical="bottom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165" formatCode="&quot;$&quot;#,##0.00"/>
      <fill>
        <patternFill patternType="none">
          <fgColor indexed="64"/>
          <bgColor indexed="65"/>
        </patternFill>
      </fill>
      <alignment horizontal="right" vertical="center" textRotation="0" wrapText="0" indent="3" justifyLastLine="0" shrinkToFit="0" readingOrder="0"/>
      <border diagonalUp="0" diagonalDown="0" outline="0">
        <left/>
        <right/>
        <top/>
        <bottom/>
      </border>
    </dxf>
    <dxf>
      <numFmt numFmtId="166" formatCode="#,##0.00\ &quot;€&quot;"/>
      <fill>
        <patternFill patternType="none">
          <fgColor indexed="64"/>
          <bgColor auto="1"/>
        </patternFill>
      </fill>
      <alignment horizontal="right" vertical="bottom" textRotation="0" wrapText="0" indent="3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/>
        <bottom/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/>
        <top/>
        <bottom/>
      </border>
    </dxf>
    <dxf>
      <numFmt numFmtId="167" formatCode="dd/mm/yyyy"/>
      <fill>
        <patternFill patternType="none">
          <fgColor indexed="64"/>
          <bgColor auto="1"/>
        </patternFill>
      </fill>
      <border diagonalUp="0" diagonalDown="0" outline="0">
        <left style="thick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ck">
          <color theme="0"/>
        </right>
        <top/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ck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165" formatCode="&quot;$&quot;#,##0.00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  <border diagonalUp="0" diagonalDown="0" outline="0">
        <left/>
        <right/>
        <top/>
        <bottom/>
      </border>
    </dxf>
    <dxf>
      <numFmt numFmtId="166" formatCode="#,##0.00\ &quot;€&quot;"/>
      <fill>
        <patternFill patternType="none">
          <fgColor indexed="64"/>
          <bgColor auto="1"/>
        </patternFill>
      </fill>
      <alignment horizontal="right" vertical="bottom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color theme="6" tint="-0.24994659260841701"/>
      </font>
      <fill>
        <patternFill>
          <bgColor theme="3" tint="0.79998168889431442"/>
        </patternFill>
      </fill>
    </dxf>
    <dxf>
      <font>
        <b/>
        <i val="0"/>
        <color theme="3"/>
      </font>
      <fill>
        <patternFill>
          <bgColor theme="4" tint="0.79998168889431442"/>
        </patternFill>
      </fill>
      <border>
        <bottom style="thin">
          <color theme="4"/>
        </bottom>
      </border>
    </dxf>
  </dxfs>
  <tableStyles count="1" defaultTableStyle="TableStyleMedium2" defaultPivotStyle="PivotStyleLight16">
    <tableStyle name="College Loan Calculator" pivot="0" count="2">
      <tableStyleElement type="headerRow" dxfId="26"/>
      <tableStyleElement type="totalRow" dxfId="2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809625</xdr:colOff>
      <xdr:row>1</xdr:row>
      <xdr:rowOff>26459</xdr:rowOff>
    </xdr:from>
    <xdr:to>
      <xdr:col>5</xdr:col>
      <xdr:colOff>117212</xdr:colOff>
      <xdr:row>2</xdr:row>
      <xdr:rowOff>340784</xdr:rowOff>
    </xdr:to>
    <xdr:sp macro="" textlink="">
      <xdr:nvSpPr>
        <xdr:cNvPr id="15" name="AutoForm 13" descr="&quot;&quot;" title="Grafik: Nach rechts weisendes Dreieck"/>
        <xdr:cNvSpPr>
          <a:spLocks noChangeAspect="1" noChangeArrowheads="1" noTextEdit="1"/>
        </xdr:cNvSpPr>
      </xdr:nvSpPr>
      <xdr:spPr bwMode="auto">
        <a:xfrm>
          <a:off x="3609975" y="407459"/>
          <a:ext cx="526787" cy="819150"/>
        </a:xfrm>
        <a:prstGeom prst="rect">
          <a:avLst/>
        </a:prstGeom>
        <a:noFill/>
        <a:ln w="9525">
          <a:noFill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809625</xdr:colOff>
      <xdr:row>1</xdr:row>
      <xdr:rowOff>111889</xdr:rowOff>
    </xdr:from>
    <xdr:to>
      <xdr:col>5</xdr:col>
      <xdr:colOff>48798</xdr:colOff>
      <xdr:row>2</xdr:row>
      <xdr:rowOff>331976</xdr:rowOff>
    </xdr:to>
    <xdr:sp macro="" textlink="">
      <xdr:nvSpPr>
        <xdr:cNvPr id="17" name="Freihandform 16" descr="&quot;&quot;" title="Grafik: Nach rechts weisender Pfeil"/>
        <xdr:cNvSpPr>
          <a:spLocks/>
        </xdr:cNvSpPr>
      </xdr:nvSpPr>
      <xdr:spPr bwMode="auto">
        <a:xfrm>
          <a:off x="3609975" y="492889"/>
          <a:ext cx="458373" cy="724912"/>
        </a:xfrm>
        <a:custGeom>
          <a:avLst/>
          <a:gdLst>
            <a:gd name="T0" fmla="*/ 0 w 2020"/>
            <a:gd name="T1" fmla="*/ 0 h 2997"/>
            <a:gd name="T2" fmla="*/ 2020 w 2020"/>
            <a:gd name="T3" fmla="*/ 1488 h 2997"/>
            <a:gd name="T4" fmla="*/ 0 w 2020"/>
            <a:gd name="T5" fmla="*/ 2997 h 2997"/>
            <a:gd name="T6" fmla="*/ 0 w 2020"/>
            <a:gd name="T7" fmla="*/ 0 h 29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020" h="2997">
              <a:moveTo>
                <a:pt x="0" y="0"/>
              </a:moveTo>
              <a:lnTo>
                <a:pt x="2020" y="1488"/>
              </a:lnTo>
              <a:lnTo>
                <a:pt x="0" y="2997"/>
              </a:lnTo>
              <a:lnTo>
                <a:pt x="0" y="0"/>
              </a:lnTo>
              <a:close/>
            </a:path>
          </a:pathLst>
        </a:custGeom>
        <a:solidFill>
          <a:schemeClr val="tx2">
            <a:lumMod val="20000"/>
            <a:lumOff val="80000"/>
          </a:schemeClr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 editAs="oneCell">
    <xdr:from>
      <xdr:col>9</xdr:col>
      <xdr:colOff>704850</xdr:colOff>
      <xdr:row>1</xdr:row>
      <xdr:rowOff>111889</xdr:rowOff>
    </xdr:from>
    <xdr:to>
      <xdr:col>10</xdr:col>
      <xdr:colOff>26065</xdr:colOff>
      <xdr:row>2</xdr:row>
      <xdr:rowOff>331976</xdr:rowOff>
    </xdr:to>
    <xdr:sp macro="" textlink="">
      <xdr:nvSpPr>
        <xdr:cNvPr id="43" name="Freihandform 42" descr="&quot;&quot;" title="Grafik: Nach rechts weisender Pfeil"/>
        <xdr:cNvSpPr>
          <a:spLocks/>
        </xdr:cNvSpPr>
      </xdr:nvSpPr>
      <xdr:spPr bwMode="auto">
        <a:xfrm>
          <a:off x="10144125" y="369064"/>
          <a:ext cx="454690" cy="724912"/>
        </a:xfrm>
        <a:custGeom>
          <a:avLst/>
          <a:gdLst>
            <a:gd name="T0" fmla="*/ 0 w 2020"/>
            <a:gd name="T1" fmla="*/ 0 h 2997"/>
            <a:gd name="T2" fmla="*/ 2020 w 2020"/>
            <a:gd name="T3" fmla="*/ 1488 h 2997"/>
            <a:gd name="T4" fmla="*/ 0 w 2020"/>
            <a:gd name="T5" fmla="*/ 2997 h 2997"/>
            <a:gd name="T6" fmla="*/ 0 w 2020"/>
            <a:gd name="T7" fmla="*/ 0 h 29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020" h="2997">
              <a:moveTo>
                <a:pt x="0" y="0"/>
              </a:moveTo>
              <a:lnTo>
                <a:pt x="2020" y="1488"/>
              </a:lnTo>
              <a:lnTo>
                <a:pt x="0" y="2997"/>
              </a:lnTo>
              <a:lnTo>
                <a:pt x="0" y="0"/>
              </a:lnTo>
              <a:close/>
            </a:path>
          </a:pathLst>
        </a:custGeom>
        <a:solidFill>
          <a:schemeClr val="tx2">
            <a:lumMod val="20000"/>
            <a:lumOff val="80000"/>
          </a:schemeClr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 editAs="oneCell">
    <xdr:from>
      <xdr:col>5</xdr:col>
      <xdr:colOff>11651</xdr:colOff>
      <xdr:row>6</xdr:row>
      <xdr:rowOff>56093</xdr:rowOff>
    </xdr:from>
    <xdr:to>
      <xdr:col>5</xdr:col>
      <xdr:colOff>127858</xdr:colOff>
      <xdr:row>6</xdr:row>
      <xdr:rowOff>239439</xdr:rowOff>
    </xdr:to>
    <xdr:sp macro="" textlink="">
      <xdr:nvSpPr>
        <xdr:cNvPr id="58" name="Pfeil" descr="&quot;&quot;" title="Grafik: Nach rechts weisender Pfeil"/>
        <xdr:cNvSpPr>
          <a:spLocks noChangeAspect="1"/>
        </xdr:cNvSpPr>
      </xdr:nvSpPr>
      <xdr:spPr bwMode="auto">
        <a:xfrm>
          <a:off x="4040726" y="2056343"/>
          <a:ext cx="116207" cy="183346"/>
        </a:xfrm>
        <a:custGeom>
          <a:avLst/>
          <a:gdLst>
            <a:gd name="T0" fmla="*/ 0 w 2240"/>
            <a:gd name="T1" fmla="*/ 0 h 3315"/>
            <a:gd name="T2" fmla="*/ 2240 w 2240"/>
            <a:gd name="T3" fmla="*/ 1646 h 3315"/>
            <a:gd name="T4" fmla="*/ 0 w 2240"/>
            <a:gd name="T5" fmla="*/ 3315 h 3315"/>
            <a:gd name="T6" fmla="*/ 0 w 2240"/>
            <a:gd name="T7" fmla="*/ 0 h 33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240" h="3315">
              <a:moveTo>
                <a:pt x="0" y="0"/>
              </a:moveTo>
              <a:lnTo>
                <a:pt x="2240" y="1646"/>
              </a:lnTo>
              <a:lnTo>
                <a:pt x="0" y="3315"/>
              </a:lnTo>
              <a:lnTo>
                <a:pt x="0" y="0"/>
              </a:lnTo>
              <a:close/>
            </a:path>
          </a:pathLst>
        </a:custGeom>
        <a:solidFill>
          <a:schemeClr val="tx2">
            <a:lumMod val="40000"/>
            <a:lumOff val="60000"/>
          </a:schemeClr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 editAs="oneCell">
    <xdr:from>
      <xdr:col>11</xdr:col>
      <xdr:colOff>1178239</xdr:colOff>
      <xdr:row>6</xdr:row>
      <xdr:rowOff>45509</xdr:rowOff>
    </xdr:from>
    <xdr:to>
      <xdr:col>11</xdr:col>
      <xdr:colOff>1319800</xdr:colOff>
      <xdr:row>6</xdr:row>
      <xdr:rowOff>228855</xdr:rowOff>
    </xdr:to>
    <xdr:sp macro="" textlink="">
      <xdr:nvSpPr>
        <xdr:cNvPr id="59" name="Pfeil" descr="&quot;&quot;" title="Grafik: Nach rechts weisender Pfeil"/>
        <xdr:cNvSpPr>
          <a:spLocks noChangeAspect="1"/>
        </xdr:cNvSpPr>
      </xdr:nvSpPr>
      <xdr:spPr bwMode="auto">
        <a:xfrm>
          <a:off x="10998514" y="2045759"/>
          <a:ext cx="141561" cy="183346"/>
        </a:xfrm>
        <a:custGeom>
          <a:avLst/>
          <a:gdLst>
            <a:gd name="T0" fmla="*/ 0 w 2240"/>
            <a:gd name="T1" fmla="*/ 0 h 3315"/>
            <a:gd name="T2" fmla="*/ 2240 w 2240"/>
            <a:gd name="T3" fmla="*/ 1646 h 3315"/>
            <a:gd name="T4" fmla="*/ 0 w 2240"/>
            <a:gd name="T5" fmla="*/ 3315 h 3315"/>
            <a:gd name="T6" fmla="*/ 0 w 2240"/>
            <a:gd name="T7" fmla="*/ 0 h 33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240" h="3315">
              <a:moveTo>
                <a:pt x="0" y="0"/>
              </a:moveTo>
              <a:lnTo>
                <a:pt x="2240" y="1646"/>
              </a:lnTo>
              <a:lnTo>
                <a:pt x="0" y="3315"/>
              </a:lnTo>
              <a:lnTo>
                <a:pt x="0" y="0"/>
              </a:lnTo>
              <a:close/>
            </a:path>
          </a:pathLst>
        </a:custGeom>
        <a:solidFill>
          <a:schemeClr val="tx2">
            <a:lumMod val="40000"/>
            <a:lumOff val="60000"/>
          </a:schemeClr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10</xdr:col>
      <xdr:colOff>889556</xdr:colOff>
      <xdr:row>2</xdr:row>
      <xdr:rowOff>130673</xdr:rowOff>
    </xdr:from>
    <xdr:to>
      <xdr:col>15</xdr:col>
      <xdr:colOff>342899</xdr:colOff>
      <xdr:row>2</xdr:row>
      <xdr:rowOff>381001</xdr:rowOff>
    </xdr:to>
    <xdr:sp macro="" textlink="">
      <xdr:nvSpPr>
        <xdr:cNvPr id="37" name="Text" descr="&quot;&quot;" title="Datum, zu dem Sie mit der Rückzahlung des Darlehens beginnen"/>
        <xdr:cNvSpPr txBox="1"/>
      </xdr:nvSpPr>
      <xdr:spPr>
        <a:xfrm>
          <a:off x="11462306" y="892673"/>
          <a:ext cx="3930093" cy="2503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050">
              <a:solidFill>
                <a:schemeClr val="tx2"/>
              </a:solidFill>
            </a:rPr>
            <a:t>Datum,</a:t>
          </a:r>
          <a:r>
            <a:rPr lang="en-US" sz="1050" baseline="0">
              <a:solidFill>
                <a:schemeClr val="tx2"/>
              </a:solidFill>
            </a:rPr>
            <a:t> zu dem Sie mit der Rückzahlung des Darlehens beginnen</a:t>
          </a:r>
          <a:endParaRPr lang="en-US" sz="1050">
            <a:solidFill>
              <a:schemeClr val="tx2"/>
            </a:solidFill>
          </a:endParaRPr>
        </a:p>
      </xdr:txBody>
    </xdr:sp>
    <xdr:clientData/>
  </xdr:twoCellAnchor>
  <xdr:twoCellAnchor>
    <xdr:from>
      <xdr:col>10</xdr:col>
      <xdr:colOff>476250</xdr:colOff>
      <xdr:row>0</xdr:row>
      <xdr:rowOff>161926</xdr:rowOff>
    </xdr:from>
    <xdr:to>
      <xdr:col>16</xdr:col>
      <xdr:colOff>114300</xdr:colOff>
      <xdr:row>2</xdr:row>
      <xdr:rowOff>457200</xdr:rowOff>
    </xdr:to>
    <xdr:sp macro="" textlink="">
      <xdr:nvSpPr>
        <xdr:cNvPr id="38" name="Rahmen" descr="&quot;&quot;" title="Rahmen: Rückzahlung des Darlehens (Grafik)"/>
        <xdr:cNvSpPr/>
      </xdr:nvSpPr>
      <xdr:spPr>
        <a:xfrm>
          <a:off x="11049000" y="161926"/>
          <a:ext cx="4724400" cy="1057274"/>
        </a:xfrm>
        <a:prstGeom prst="frame">
          <a:avLst>
            <a:gd name="adj1" fmla="val 7065"/>
          </a:avLst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933449</xdr:colOff>
      <xdr:row>2</xdr:row>
      <xdr:rowOff>130672</xdr:rowOff>
    </xdr:from>
    <xdr:to>
      <xdr:col>9</xdr:col>
      <xdr:colOff>57149</xdr:colOff>
      <xdr:row>2</xdr:row>
      <xdr:rowOff>383002</xdr:rowOff>
    </xdr:to>
    <xdr:sp macro="" textlink="">
      <xdr:nvSpPr>
        <xdr:cNvPr id="28" name="Text" descr="&quot;&quot;" title="Geschätztes Jahresgehalt nach Studienabschluss"/>
        <xdr:cNvSpPr txBox="1"/>
      </xdr:nvSpPr>
      <xdr:spPr>
        <a:xfrm>
          <a:off x="4695824" y="1016497"/>
          <a:ext cx="2809875" cy="2523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>
              <a:solidFill>
                <a:schemeClr val="tx2"/>
              </a:solidFill>
            </a:rPr>
            <a:t>Geschätztes Jahresgehalt </a:t>
          </a:r>
          <a:r>
            <a:rPr lang="en-US" sz="1100" baseline="0">
              <a:solidFill>
                <a:schemeClr val="tx2"/>
              </a:solidFill>
            </a:rPr>
            <a:t>nach Studienabschluss</a:t>
          </a:r>
          <a:endParaRPr lang="en-US" sz="1100">
            <a:solidFill>
              <a:schemeClr val="tx2"/>
            </a:solidFill>
          </a:endParaRPr>
        </a:p>
      </xdr:txBody>
    </xdr:sp>
    <xdr:clientData/>
  </xdr:twoCellAnchor>
  <xdr:twoCellAnchor>
    <xdr:from>
      <xdr:col>6</xdr:col>
      <xdr:colOff>19049</xdr:colOff>
      <xdr:row>0</xdr:row>
      <xdr:rowOff>164148</xdr:rowOff>
    </xdr:from>
    <xdr:to>
      <xdr:col>9</xdr:col>
      <xdr:colOff>76200</xdr:colOff>
      <xdr:row>3</xdr:row>
      <xdr:rowOff>9524</xdr:rowOff>
    </xdr:to>
    <xdr:sp macro="" textlink="">
      <xdr:nvSpPr>
        <xdr:cNvPr id="29" name="Rahmen" descr="&quot;&quot;" title="Geschätztes Jahresgehalt nach Studienabschluss (Grafik)"/>
        <xdr:cNvSpPr/>
      </xdr:nvSpPr>
      <xdr:spPr>
        <a:xfrm>
          <a:off x="5010149" y="164148"/>
          <a:ext cx="3505201" cy="1112201"/>
        </a:xfrm>
        <a:prstGeom prst="frame">
          <a:avLst>
            <a:gd name="adj1" fmla="val 7065"/>
          </a:avLst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685800</xdr:colOff>
      <xdr:row>18</xdr:row>
      <xdr:rowOff>152401</xdr:rowOff>
    </xdr:from>
    <xdr:to>
      <xdr:col>12</xdr:col>
      <xdr:colOff>1186453</xdr:colOff>
      <xdr:row>20</xdr:row>
      <xdr:rowOff>140971</xdr:rowOff>
    </xdr:to>
    <xdr:sp macro="" textlink="KonsRückzahlungsbetrag">
      <xdr:nvSpPr>
        <xdr:cNvPr id="139" name="Betrag" descr="&quot;&quot;" title="Rahmen: Summe des Rückzahlungsbetrags (Grafik)"/>
        <xdr:cNvSpPr txBox="1"/>
      </xdr:nvSpPr>
      <xdr:spPr>
        <a:xfrm>
          <a:off x="9791700" y="5419726"/>
          <a:ext cx="1719853" cy="502920"/>
        </a:xfrm>
        <a:prstGeom prst="rect">
          <a:avLst/>
        </a:prstGeom>
        <a:noFill/>
        <a:ln w="2857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897A017B-FD65-4BC6-BCA4-FA60D3E10FCD}" type="TxLink">
            <a:rPr lang="en-US" sz="1600" b="1" i="0" u="none" strike="noStrike">
              <a:solidFill>
                <a:schemeClr val="accent3"/>
              </a:solidFill>
              <a:latin typeface="Calibri"/>
              <a:cs typeface="Calibri"/>
            </a:rPr>
            <a:pPr algn="ctr"/>
            <a:t>34,901.21 €</a:t>
          </a:fld>
          <a:endParaRPr lang="en-US" sz="1600" b="1">
            <a:solidFill>
              <a:schemeClr val="accent3"/>
            </a:solidFill>
          </a:endParaRPr>
        </a:p>
      </xdr:txBody>
    </xdr:sp>
    <xdr:clientData/>
  </xdr:twoCellAnchor>
  <xdr:twoCellAnchor editAs="oneCell">
    <xdr:from>
      <xdr:col>11</xdr:col>
      <xdr:colOff>200025</xdr:colOff>
      <xdr:row>18</xdr:row>
      <xdr:rowOff>242362</xdr:rowOff>
    </xdr:from>
    <xdr:to>
      <xdr:col>11</xdr:col>
      <xdr:colOff>428625</xdr:colOff>
      <xdr:row>20</xdr:row>
      <xdr:rowOff>29637</xdr:rowOff>
    </xdr:to>
    <xdr:sp macro="" textlink="">
      <xdr:nvSpPr>
        <xdr:cNvPr id="149" name="Pfeil" descr="&quot;&quot;" title="Grafik: Nach rechts weisender Pfeil"/>
        <xdr:cNvSpPr>
          <a:spLocks/>
        </xdr:cNvSpPr>
      </xdr:nvSpPr>
      <xdr:spPr bwMode="auto">
        <a:xfrm>
          <a:off x="9305925" y="5433487"/>
          <a:ext cx="228600" cy="301625"/>
        </a:xfrm>
        <a:custGeom>
          <a:avLst/>
          <a:gdLst>
            <a:gd name="T0" fmla="*/ 0 w 2240"/>
            <a:gd name="T1" fmla="*/ 0 h 3315"/>
            <a:gd name="T2" fmla="*/ 2240 w 2240"/>
            <a:gd name="T3" fmla="*/ 1646 h 3315"/>
            <a:gd name="T4" fmla="*/ 0 w 2240"/>
            <a:gd name="T5" fmla="*/ 3315 h 3315"/>
            <a:gd name="T6" fmla="*/ 0 w 2240"/>
            <a:gd name="T7" fmla="*/ 0 h 33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240" h="3315">
              <a:moveTo>
                <a:pt x="0" y="0"/>
              </a:moveTo>
              <a:lnTo>
                <a:pt x="2240" y="1646"/>
              </a:lnTo>
              <a:lnTo>
                <a:pt x="0" y="3315"/>
              </a:lnTo>
              <a:lnTo>
                <a:pt x="0" y="0"/>
              </a:lnTo>
              <a:close/>
            </a:path>
          </a:pathLst>
        </a:custGeom>
        <a:solidFill>
          <a:schemeClr val="tx2">
            <a:lumMod val="40000"/>
            <a:lumOff val="60000"/>
          </a:schemeClr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 editAs="oneCell">
    <xdr:from>
      <xdr:col>11</xdr:col>
      <xdr:colOff>200025</xdr:colOff>
      <xdr:row>20</xdr:row>
      <xdr:rowOff>254040</xdr:rowOff>
    </xdr:from>
    <xdr:to>
      <xdr:col>11</xdr:col>
      <xdr:colOff>428625</xdr:colOff>
      <xdr:row>22</xdr:row>
      <xdr:rowOff>36024</xdr:rowOff>
    </xdr:to>
    <xdr:sp macro="" textlink="">
      <xdr:nvSpPr>
        <xdr:cNvPr id="151" name="Pfeil" descr="&quot;&quot;" title="Grafik: Nach rechts weisender Pfeil"/>
        <xdr:cNvSpPr>
          <a:spLocks/>
        </xdr:cNvSpPr>
      </xdr:nvSpPr>
      <xdr:spPr bwMode="auto">
        <a:xfrm>
          <a:off x="9305925" y="5959515"/>
          <a:ext cx="228600" cy="296334"/>
        </a:xfrm>
        <a:custGeom>
          <a:avLst/>
          <a:gdLst>
            <a:gd name="T0" fmla="*/ 0 w 2240"/>
            <a:gd name="T1" fmla="*/ 0 h 3315"/>
            <a:gd name="T2" fmla="*/ 2240 w 2240"/>
            <a:gd name="T3" fmla="*/ 1646 h 3315"/>
            <a:gd name="T4" fmla="*/ 0 w 2240"/>
            <a:gd name="T5" fmla="*/ 3315 h 3315"/>
            <a:gd name="T6" fmla="*/ 0 w 2240"/>
            <a:gd name="T7" fmla="*/ 0 h 33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240" h="3315">
              <a:moveTo>
                <a:pt x="0" y="0"/>
              </a:moveTo>
              <a:lnTo>
                <a:pt x="2240" y="1646"/>
              </a:lnTo>
              <a:lnTo>
                <a:pt x="0" y="3315"/>
              </a:lnTo>
              <a:lnTo>
                <a:pt x="0" y="0"/>
              </a:lnTo>
              <a:close/>
            </a:path>
          </a:pathLst>
        </a:custGeom>
        <a:solidFill>
          <a:schemeClr val="tx2">
            <a:lumMod val="40000"/>
            <a:lumOff val="60000"/>
          </a:schemeClr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11</xdr:col>
      <xdr:colOff>695325</xdr:colOff>
      <xdr:row>20</xdr:row>
      <xdr:rowOff>219075</xdr:rowOff>
    </xdr:from>
    <xdr:to>
      <xdr:col>12</xdr:col>
      <xdr:colOff>1196142</xdr:colOff>
      <xdr:row>22</xdr:row>
      <xdr:rowOff>207645</xdr:rowOff>
    </xdr:to>
    <xdr:sp macro="" textlink="GeschätztesMonatsgehalt">
      <xdr:nvSpPr>
        <xdr:cNvPr id="140" name="Pfeil" descr="&quot;&quot;" title="Rahmen: Einkommen nach Studienabschluss (Grafik)"/>
        <xdr:cNvSpPr txBox="1"/>
      </xdr:nvSpPr>
      <xdr:spPr>
        <a:xfrm>
          <a:off x="10515600" y="5886450"/>
          <a:ext cx="1796217" cy="502920"/>
        </a:xfrm>
        <a:prstGeom prst="rect">
          <a:avLst/>
        </a:prstGeom>
        <a:noFill/>
        <a:ln w="2857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957F5AF7-63CC-49E8-9125-668E7D4670CB}" type="TxLink">
            <a:rPr lang="en-US" sz="1600" b="1" i="0" u="none" strike="noStrike">
              <a:solidFill>
                <a:schemeClr val="accent3"/>
              </a:solidFill>
              <a:latin typeface="Calibri"/>
              <a:cs typeface="Calibri"/>
            </a:rPr>
            <a:pPr algn="ctr"/>
            <a:t>4,166.67 €</a:t>
          </a:fld>
          <a:endParaRPr lang="en-US" sz="1600" b="1">
            <a:solidFill>
              <a:schemeClr val="accent3"/>
            </a:solidFill>
          </a:endParaRPr>
        </a:p>
      </xdr:txBody>
    </xdr:sp>
    <xdr:clientData/>
  </xdr:twoCellAnchor>
  <xdr:twoCellAnchor editAs="oneCell">
    <xdr:from>
      <xdr:col>5</xdr:col>
      <xdr:colOff>11651</xdr:colOff>
      <xdr:row>7</xdr:row>
      <xdr:rowOff>49743</xdr:rowOff>
    </xdr:from>
    <xdr:to>
      <xdr:col>5</xdr:col>
      <xdr:colOff>127858</xdr:colOff>
      <xdr:row>7</xdr:row>
      <xdr:rowOff>233089</xdr:rowOff>
    </xdr:to>
    <xdr:sp macro="" textlink="">
      <xdr:nvSpPr>
        <xdr:cNvPr id="176" name="Pfeil" descr="&quot;&quot;" title="Grafik: Nach rechts weisender Pfeil"/>
        <xdr:cNvSpPr>
          <a:spLocks noChangeAspect="1"/>
        </xdr:cNvSpPr>
      </xdr:nvSpPr>
      <xdr:spPr bwMode="auto">
        <a:xfrm>
          <a:off x="4040726" y="2307168"/>
          <a:ext cx="116207" cy="183346"/>
        </a:xfrm>
        <a:custGeom>
          <a:avLst/>
          <a:gdLst>
            <a:gd name="T0" fmla="*/ 0 w 2240"/>
            <a:gd name="T1" fmla="*/ 0 h 3315"/>
            <a:gd name="T2" fmla="*/ 2240 w 2240"/>
            <a:gd name="T3" fmla="*/ 1646 h 3315"/>
            <a:gd name="T4" fmla="*/ 0 w 2240"/>
            <a:gd name="T5" fmla="*/ 3315 h 3315"/>
            <a:gd name="T6" fmla="*/ 0 w 2240"/>
            <a:gd name="T7" fmla="*/ 0 h 33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240" h="3315">
              <a:moveTo>
                <a:pt x="0" y="0"/>
              </a:moveTo>
              <a:lnTo>
                <a:pt x="2240" y="1646"/>
              </a:lnTo>
              <a:lnTo>
                <a:pt x="0" y="3315"/>
              </a:lnTo>
              <a:lnTo>
                <a:pt x="0" y="0"/>
              </a:lnTo>
              <a:close/>
            </a:path>
          </a:pathLst>
        </a:custGeom>
        <a:solidFill>
          <a:schemeClr val="tx2">
            <a:lumMod val="40000"/>
            <a:lumOff val="60000"/>
          </a:schemeClr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 editAs="oneCell">
    <xdr:from>
      <xdr:col>11</xdr:col>
      <xdr:colOff>1178239</xdr:colOff>
      <xdr:row>7</xdr:row>
      <xdr:rowOff>39159</xdr:rowOff>
    </xdr:from>
    <xdr:to>
      <xdr:col>11</xdr:col>
      <xdr:colOff>1317684</xdr:colOff>
      <xdr:row>7</xdr:row>
      <xdr:rowOff>222505</xdr:rowOff>
    </xdr:to>
    <xdr:sp macro="" textlink="">
      <xdr:nvSpPr>
        <xdr:cNvPr id="177" name="Pfeil" descr="&quot;&quot;" title="Grafik: Nach rechts weisender Pfeil"/>
        <xdr:cNvSpPr>
          <a:spLocks noChangeAspect="1"/>
        </xdr:cNvSpPr>
      </xdr:nvSpPr>
      <xdr:spPr bwMode="auto">
        <a:xfrm>
          <a:off x="10998514" y="2296584"/>
          <a:ext cx="139445" cy="183346"/>
        </a:xfrm>
        <a:custGeom>
          <a:avLst/>
          <a:gdLst>
            <a:gd name="T0" fmla="*/ 0 w 2240"/>
            <a:gd name="T1" fmla="*/ 0 h 3315"/>
            <a:gd name="T2" fmla="*/ 2240 w 2240"/>
            <a:gd name="T3" fmla="*/ 1646 h 3315"/>
            <a:gd name="T4" fmla="*/ 0 w 2240"/>
            <a:gd name="T5" fmla="*/ 3315 h 3315"/>
            <a:gd name="T6" fmla="*/ 0 w 2240"/>
            <a:gd name="T7" fmla="*/ 0 h 33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240" h="3315">
              <a:moveTo>
                <a:pt x="0" y="0"/>
              </a:moveTo>
              <a:lnTo>
                <a:pt x="2240" y="1646"/>
              </a:lnTo>
              <a:lnTo>
                <a:pt x="0" y="3315"/>
              </a:lnTo>
              <a:lnTo>
                <a:pt x="0" y="0"/>
              </a:lnTo>
              <a:close/>
            </a:path>
          </a:pathLst>
        </a:custGeom>
        <a:solidFill>
          <a:schemeClr val="tx2">
            <a:lumMod val="40000"/>
            <a:lumOff val="60000"/>
          </a:schemeClr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13</xdr:col>
      <xdr:colOff>66675</xdr:colOff>
      <xdr:row>14</xdr:row>
      <xdr:rowOff>19050</xdr:rowOff>
    </xdr:from>
    <xdr:to>
      <xdr:col>18</xdr:col>
      <xdr:colOff>381001</xdr:colOff>
      <xdr:row>17</xdr:row>
      <xdr:rowOff>104774</xdr:rowOff>
    </xdr:to>
    <xdr:grpSp>
      <xdr:nvGrpSpPr>
        <xdr:cNvPr id="3" name="Tipp zur Dateneingabe" descr="Brauchen Sie mehr Zeilen? Drücken Sie in der letzten Zelle der Tabelle, wie M16, die TAB-TASTE." title="Tipp zur Dateneingabe"/>
        <xdr:cNvGrpSpPr/>
      </xdr:nvGrpSpPr>
      <xdr:grpSpPr>
        <a:xfrm>
          <a:off x="15337155" y="4210050"/>
          <a:ext cx="2432686" cy="840104"/>
          <a:chOff x="12477750" y="4105275"/>
          <a:chExt cx="2135361" cy="933208"/>
        </a:xfrm>
      </xdr:grpSpPr>
      <xdr:sp macro="" textlink="">
        <xdr:nvSpPr>
          <xdr:cNvPr id="2" name="Rechteck 1"/>
          <xdr:cNvSpPr/>
        </xdr:nvSpPr>
        <xdr:spPr>
          <a:xfrm>
            <a:off x="12706350" y="4105275"/>
            <a:ext cx="1906761" cy="933208"/>
          </a:xfrm>
          <a:prstGeom prst="rect">
            <a:avLst/>
          </a:prstGeom>
          <a:solidFill>
            <a:schemeClr val="tx2">
              <a:lumMod val="40000"/>
              <a:lumOff val="60000"/>
            </a:schemeClr>
          </a:solidFill>
          <a:ln w="0">
            <a:noFill/>
            <a:prstDash val="solid"/>
            <a:round/>
            <a:headEnd/>
            <a:tailEnd/>
          </a:ln>
        </xdr:spPr>
        <xdr:txBody>
          <a:bodyPr vertOverflow="clip" horzOverflow="clip" lIns="182880" rtlCol="0" anchor="ctr"/>
          <a:lstStyle/>
          <a:p>
            <a:pPr algn="l"/>
            <a:r>
              <a:rPr lang="en-US" sz="1100">
                <a:solidFill>
                  <a:schemeClr val="tx2"/>
                </a:solidFill>
              </a:rPr>
              <a:t>Brauchen Sie mehr Zeilen? Drücken Sie in der letzten Zelle der Tabelle, wie M16, die </a:t>
            </a:r>
            <a:r>
              <a:rPr lang="en-US" sz="1100" b="1">
                <a:solidFill>
                  <a:schemeClr val="tx2"/>
                </a:solidFill>
              </a:rPr>
              <a:t>TAB-</a:t>
            </a:r>
            <a:r>
              <a:rPr lang="en-US" sz="1100">
                <a:solidFill>
                  <a:schemeClr val="tx2"/>
                </a:solidFill>
              </a:rPr>
              <a:t>TASTE.</a:t>
            </a:r>
          </a:p>
        </xdr:txBody>
      </xdr:sp>
      <xdr:sp macro="" textlink="">
        <xdr:nvSpPr>
          <xdr:cNvPr id="18" name="Pfeil" descr="&quot;&quot;" title="Grafik: Nach rechts weisender Pfeil"/>
          <xdr:cNvSpPr>
            <a:spLocks/>
          </xdr:cNvSpPr>
        </xdr:nvSpPr>
        <xdr:spPr bwMode="auto">
          <a:xfrm flipH="1">
            <a:off x="12477750" y="4362451"/>
            <a:ext cx="228600" cy="301625"/>
          </a:xfrm>
          <a:custGeom>
            <a:avLst/>
            <a:gdLst>
              <a:gd name="T0" fmla="*/ 0 w 2240"/>
              <a:gd name="T1" fmla="*/ 0 h 3315"/>
              <a:gd name="T2" fmla="*/ 2240 w 2240"/>
              <a:gd name="T3" fmla="*/ 1646 h 3315"/>
              <a:gd name="T4" fmla="*/ 0 w 2240"/>
              <a:gd name="T5" fmla="*/ 3315 h 3315"/>
              <a:gd name="T6" fmla="*/ 0 w 2240"/>
              <a:gd name="T7" fmla="*/ 0 h 3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240" h="3315">
                <a:moveTo>
                  <a:pt x="0" y="0"/>
                </a:moveTo>
                <a:lnTo>
                  <a:pt x="2240" y="1646"/>
                </a:lnTo>
                <a:lnTo>
                  <a:pt x="0" y="3315"/>
                </a:lnTo>
                <a:lnTo>
                  <a:pt x="0" y="0"/>
                </a:lnTo>
                <a:close/>
              </a:path>
            </a:pathLst>
          </a:custGeom>
          <a:solidFill>
            <a:schemeClr val="tx2">
              <a:lumMod val="40000"/>
              <a:lumOff val="6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 fPrintsWithSheet="0"/>
  </xdr:twoCellAnchor>
</xdr:wsDr>
</file>

<file path=xl/tables/table1.xml><?xml version="1.0" encoding="utf-8"?>
<table xmlns="http://schemas.openxmlformats.org/spreadsheetml/2006/main" id="1" name="Studiendarlehen" displayName="Studiendarlehen" ref="C12:M17" totalsRowCount="1" headerRowDxfId="24" dataDxfId="23" totalsRowDxfId="22">
  <tableColumns count="11">
    <tableColumn id="1" name="Darlehen Nr." totalsRowLabel="Summen" dataDxfId="21" totalsRowDxfId="20"/>
    <tableColumn id="3" name="Darlehensgeber" dataDxfId="19" totalsRowDxfId="18"/>
    <tableColumn id="6" name="Darlehensbetrag" totalsRowFunction="sum" dataDxfId="17" totalsRowDxfId="16"/>
    <tableColumn id="7" name="Jährliche Verzinsung" dataDxfId="15" totalsRowDxfId="14"/>
    <tableColumn id="4" name="Anfangsdatum" dataDxfId="13" totalsRowDxfId="12"/>
    <tableColumn id="9" name="Laufzeit (Jahre)" dataDxfId="11" totalsRowDxfId="10"/>
    <tableColumn id="5" name="Enddatum" dataDxfId="9" totalsRowDxfId="8">
      <calculatedColumnFormula>IF(AND(Studiendarlehen[[#This Row],[Anfangsdatum]]&gt;0,Studiendarlehen[[#This Row],[Laufzeit (Jahre)]]&gt;0),EDATE(Studiendarlehen[[#This Row],[Anfangsdatum]],Studiendarlehen[[#This Row],[Laufzeit (Jahre)]]*12),"")</calculatedColumnFormula>
    </tableColumn>
    <tableColumn id="8" name="Aktuelle monatliche Rückzahlung" totalsRowFunction="sum" dataDxfId="7" totalsRowDxfId="6">
      <calculatedColumnFormula>IF(AND(DarlehenAnfangDHeute,COUNT(Studiendarlehen[[#This Row],[Darlehensbetrag]:[Laufzeit (Jahre)]])=4,Studiendarlehen[[#This Row],[Anfangsdatum]]&lt;TODAY()),PMT(Studiendarlehen[[#This Row],[Jährliche Verzinsung]]/12,Studiendarlehen[[#This Row],[Laufzeit (Jahre)]]*12,-Studiendarlehen[[#This Row],[Darlehensbetrag]],0,0),"")</calculatedColumnFormula>
    </tableColumn>
    <tableColumn id="13" name="Zinsen gesamt" totalsRowFunction="sum" dataDxfId="5" totalsRowDxfId="4">
      <calculatedColumnFormula>IFERROR((Studiendarlehen[[#This Row],[Geplante Zahlung]]*(Studiendarlehen[[#This Row],[Laufzeit (Jahre)]]*12))-Studiendarlehen[[#This Row],[Darlehensbetrag]],"")</calculatedColumnFormula>
    </tableColumn>
    <tableColumn id="11" name="Geplante Zahlung" totalsRowFunction="sum" dataDxfId="3" totalsRowDxfId="2">
      <calculatedColumnFormula>IF(COUNTA(Studiendarlehen[[#This Row],[Darlehensbetrag]:[Laufzeit (Jahre)]])&lt;&gt;4,"",PMT(Studiendarlehen[[#This Row],[Jährliche Verzinsung]]/12,Studiendarlehen[[#This Row],[Laufzeit (Jahre)]]*12,-Studiendarlehen[[#This Row],[Darlehensbetrag]],0,0))</calculatedColumnFormula>
    </tableColumn>
    <tableColumn id="2" name="Jährliche Zahlung" totalsRowFunction="sum" dataDxfId="1" totalsRowDxfId="0">
      <calculatedColumnFormula>IFERROR(Studiendarlehen[[#This Row],[Geplante Zahlung]]*12,"")</calculatedColumnFormula>
    </tableColumn>
  </tableColumns>
  <tableStyleInfo name="College Loan Calculator" showFirstColumn="0" showLastColumn="0" showRowStripes="1" showColumnStripes="0"/>
  <extLst>
    <ext xmlns:x14="http://schemas.microsoft.com/office/spreadsheetml/2009/9/main" uri="{504A1905-F514-4f6f-8877-14C23A59335A}">
      <x14:table altText="Darlehensdetails" altTextSummary="Zusammenfassung der Informationen zu jedem Darlehen: Allgemeine Details zum Darlehen wie Darlehensnummer, Darlehensgeber, Darlehensbetrag und jährliche Verzinsung; Informationen zur Darlehensrückzahlung wie Anfangsdatum und Darlehenslaufzeit in Jahren; Zahlungsdetails wie aktuelle Zahlung, Zinsen gesamt, geplante Zahlung und jährliche Zahlung "/>
    </ext>
  </extLst>
</table>
</file>

<file path=xl/theme/theme1.xml><?xml version="1.0" encoding="utf-8"?>
<a:theme xmlns:a="http://schemas.openxmlformats.org/drawingml/2006/main" name="college_theme_calc">
  <a:themeElements>
    <a:clrScheme name="College Loan Calculator">
      <a:dk1>
        <a:sysClr val="windowText" lastClr="000000"/>
      </a:dk1>
      <a:lt1>
        <a:sysClr val="window" lastClr="FFFFFF"/>
      </a:lt1>
      <a:dk2>
        <a:srgbClr val="55554D"/>
      </a:dk2>
      <a:lt2>
        <a:srgbClr val="EEECE1"/>
      </a:lt2>
      <a:accent1>
        <a:srgbClr val="FFAF44"/>
      </a:accent1>
      <a:accent2>
        <a:srgbClr val="24A3DD"/>
      </a:accent2>
      <a:accent3>
        <a:srgbClr val="E86F52"/>
      </a:accent3>
      <a:accent4>
        <a:srgbClr val="8064A2"/>
      </a:accent4>
      <a:accent5>
        <a:srgbClr val="9BBB59"/>
      </a:accent5>
      <a:accent6>
        <a:srgbClr val="4F81BD"/>
      </a:accent6>
      <a:hlink>
        <a:srgbClr val="23A3DD"/>
      </a:hlink>
      <a:folHlink>
        <a:srgbClr val="919191"/>
      </a:folHlink>
    </a:clrScheme>
    <a:fontScheme name="College Loan Calculator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autoPageBreaks="0" fitToPage="1"/>
  </sheetPr>
  <dimension ref="A1:N24"/>
  <sheetViews>
    <sheetView showGridLines="0" tabSelected="1" zoomScaleNormal="100" workbookViewId="0"/>
  </sheetViews>
  <sheetFormatPr defaultColWidth="9.109375" defaultRowHeight="20.25" customHeight="1" x14ac:dyDescent="0.3"/>
  <cols>
    <col min="1" max="2" width="2.33203125" style="6" customWidth="1"/>
    <col min="3" max="3" width="20.6640625" style="6" customWidth="1"/>
    <col min="4" max="4" width="33.109375" style="6" customWidth="1"/>
    <col min="5" max="5" width="18.33203125" style="6" customWidth="1"/>
    <col min="6" max="6" width="12.109375" style="6" customWidth="1"/>
    <col min="7" max="7" width="17.33203125" style="6" customWidth="1"/>
    <col min="8" max="8" width="18.44140625" style="6" customWidth="1"/>
    <col min="9" max="9" width="17.44140625" style="6" customWidth="1"/>
    <col min="10" max="10" width="17" style="6" customWidth="1"/>
    <col min="11" max="11" width="21.88671875" style="6" customWidth="1"/>
    <col min="12" max="12" width="22" style="6" customWidth="1"/>
    <col min="13" max="13" width="19.6640625" style="6" customWidth="1"/>
    <col min="14" max="14" width="2" style="6" customWidth="1"/>
    <col min="15" max="15" width="1.5546875" style="6" customWidth="1"/>
    <col min="16" max="16384" width="9.109375" style="6"/>
  </cols>
  <sheetData>
    <row r="1" spans="1:14" ht="20.25" customHeight="1" x14ac:dyDescent="0.3">
      <c r="A1" s="39"/>
    </row>
    <row r="2" spans="1:14" ht="39.75" customHeight="1" x14ac:dyDescent="0.7">
      <c r="B2" s="64" t="s">
        <v>28</v>
      </c>
      <c r="C2" s="64"/>
      <c r="D2" s="64"/>
      <c r="G2" s="62">
        <v>50000</v>
      </c>
      <c r="H2" s="62"/>
      <c r="I2" s="62"/>
      <c r="J2" s="7"/>
      <c r="L2" s="63">
        <v>40673</v>
      </c>
      <c r="M2" s="63"/>
    </row>
    <row r="3" spans="1:14" ht="39.75" customHeight="1" x14ac:dyDescent="0.8">
      <c r="B3" s="61" t="s">
        <v>29</v>
      </c>
      <c r="C3" s="61"/>
      <c r="D3" s="61"/>
      <c r="G3" s="62"/>
      <c r="H3" s="62"/>
      <c r="I3" s="62"/>
      <c r="J3" s="7"/>
      <c r="L3" s="63"/>
      <c r="M3" s="63"/>
    </row>
    <row r="4" spans="1:14" ht="20.25" customHeight="1" x14ac:dyDescent="0.3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4" ht="25.5" customHeight="1" x14ac:dyDescent="0.3">
      <c r="B5" s="38" t="s">
        <v>31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ht="12" customHeight="1" x14ac:dyDescent="0.3"/>
    <row r="7" spans="1:14" ht="20.25" customHeight="1" x14ac:dyDescent="0.35">
      <c r="C7" s="20" t="s">
        <v>24</v>
      </c>
      <c r="F7" s="65">
        <f ca="1">Studiendarlehen[[#Totals],[Aktuelle monatliche Rückzahlung]]</f>
        <v>328.58590726058833</v>
      </c>
      <c r="G7" s="65"/>
      <c r="I7" s="21" t="s">
        <v>25</v>
      </c>
      <c r="M7" s="55">
        <f>Studiendarlehen[[#Totals],[Geplante Zahlung]]</f>
        <v>328.58590726058833</v>
      </c>
      <c r="N7" s="8"/>
    </row>
    <row r="8" spans="1:14" ht="20.25" customHeight="1" x14ac:dyDescent="0.3">
      <c r="C8" s="19" t="s">
        <v>26</v>
      </c>
      <c r="D8" s="9"/>
      <c r="F8" s="66">
        <f ca="1">Studiendarlehen[[#Totals],[Aktuelle monatliche Rückzahlung]]/GeschätztesMonatsgehalt</f>
        <v>7.8860617742541189E-2</v>
      </c>
      <c r="G8" s="66"/>
      <c r="I8" s="22" t="s">
        <v>27</v>
      </c>
      <c r="M8" s="37">
        <f>Studiendarlehen[[#Totals],[Geplante Zahlung]]/GeschätztesMonatsgehalt</f>
        <v>7.8860617742541189E-2</v>
      </c>
      <c r="N8" s="10"/>
    </row>
    <row r="9" spans="1:14" ht="6.75" customHeight="1" x14ac:dyDescent="0.3">
      <c r="B9" s="16"/>
      <c r="C9" s="16"/>
      <c r="D9" s="16"/>
      <c r="E9" s="17"/>
      <c r="F9" s="18"/>
      <c r="G9" s="16"/>
      <c r="H9" s="16"/>
      <c r="I9" s="16"/>
      <c r="J9" s="16"/>
      <c r="K9" s="16"/>
      <c r="L9" s="16"/>
      <c r="M9" s="16"/>
    </row>
    <row r="10" spans="1:14" ht="20.25" customHeight="1" x14ac:dyDescent="0.3">
      <c r="B10" s="25"/>
      <c r="C10" s="25"/>
      <c r="D10" s="25"/>
      <c r="E10" s="26"/>
      <c r="F10" s="27"/>
      <c r="G10" s="25"/>
      <c r="H10" s="25"/>
      <c r="I10" s="25"/>
      <c r="J10" s="25"/>
      <c r="K10" s="25"/>
      <c r="L10" s="25"/>
      <c r="M10" s="25"/>
    </row>
    <row r="11" spans="1:14" ht="23.25" customHeight="1" x14ac:dyDescent="0.3">
      <c r="C11" s="57" t="s">
        <v>21</v>
      </c>
      <c r="D11" s="57"/>
      <c r="E11" s="57"/>
      <c r="F11" s="58"/>
      <c r="G11" s="56" t="s">
        <v>22</v>
      </c>
      <c r="H11" s="57"/>
      <c r="I11" s="58"/>
      <c r="J11" s="57" t="s">
        <v>23</v>
      </c>
      <c r="K11" s="60"/>
      <c r="L11" s="60"/>
      <c r="M11" s="60"/>
    </row>
    <row r="12" spans="1:14" ht="45.75" customHeight="1" x14ac:dyDescent="0.3">
      <c r="C12" s="5" t="s">
        <v>2</v>
      </c>
      <c r="D12" s="2" t="s">
        <v>1</v>
      </c>
      <c r="E12" s="3" t="s">
        <v>0</v>
      </c>
      <c r="F12" s="31" t="s">
        <v>10</v>
      </c>
      <c r="G12" s="33" t="s">
        <v>17</v>
      </c>
      <c r="H12" s="3" t="s">
        <v>19</v>
      </c>
      <c r="I12" s="31" t="s">
        <v>18</v>
      </c>
      <c r="J12" s="3" t="s">
        <v>32</v>
      </c>
      <c r="K12" s="3" t="s">
        <v>20</v>
      </c>
      <c r="L12" s="3" t="s">
        <v>11</v>
      </c>
      <c r="M12" s="3" t="s">
        <v>8</v>
      </c>
    </row>
    <row r="13" spans="1:14" ht="20.25" customHeight="1" x14ac:dyDescent="0.3">
      <c r="C13" s="5" t="s">
        <v>3</v>
      </c>
      <c r="D13" s="4" t="s">
        <v>13</v>
      </c>
      <c r="E13" s="47">
        <v>10000</v>
      </c>
      <c r="F13" s="32">
        <v>0.05</v>
      </c>
      <c r="G13" s="34">
        <v>40634</v>
      </c>
      <c r="H13" s="1">
        <v>10</v>
      </c>
      <c r="I13" s="35">
        <f>IF(AND(Studiendarlehen[[#This Row],[Anfangsdatum]]&gt;0,Studiendarlehen[[#This Row],[Laufzeit (Jahre)]]&gt;0),EDATE(Studiendarlehen[[#This Row],[Anfangsdatum]],Studiendarlehen[[#This Row],[Laufzeit (Jahre)]]*12),"")</f>
        <v>44287</v>
      </c>
      <c r="J13" s="50">
        <f ca="1">IF(AND(DarlehenAnfangDHeute,COUNT(Studiendarlehen[[#This Row],[Darlehensbetrag]:[Laufzeit (Jahre)]])=4,Studiendarlehen[[#This Row],[Anfangsdatum]]&lt;TODAY()),PMT(Studiendarlehen[[#This Row],[Jährliche Verzinsung]]/12,Studiendarlehen[[#This Row],[Laufzeit (Jahre)]]*12,-Studiendarlehen[[#This Row],[Darlehensbetrag]],0,0),"")</f>
        <v>106.06551523907524</v>
      </c>
      <c r="K13" s="47">
        <f>IFERROR((Studiendarlehen[[#This Row],[Geplante Zahlung]]*(Studiendarlehen[[#This Row],[Laufzeit (Jahre)]]*12))-Studiendarlehen[[#This Row],[Darlehensbetrag]],"")</f>
        <v>2727.8618286890287</v>
      </c>
      <c r="L13" s="52">
        <f>IF(COUNTA(Studiendarlehen[[#This Row],[Darlehensbetrag]:[Laufzeit (Jahre)]])&lt;&gt;4,"",PMT(Studiendarlehen[[#This Row],[Jährliche Verzinsung]]/12,Studiendarlehen[[#This Row],[Laufzeit (Jahre)]]*12,-Studiendarlehen[[#This Row],[Darlehensbetrag]],0,0))</f>
        <v>106.06551523907524</v>
      </c>
      <c r="M13" s="47">
        <f>IFERROR(Studiendarlehen[[#This Row],[Geplante Zahlung]]*12,"")</f>
        <v>1272.7861828689029</v>
      </c>
    </row>
    <row r="14" spans="1:14" ht="20.25" customHeight="1" x14ac:dyDescent="0.3">
      <c r="C14" s="5" t="s">
        <v>4</v>
      </c>
      <c r="D14" s="4" t="s">
        <v>14</v>
      </c>
      <c r="E14" s="47">
        <v>8000</v>
      </c>
      <c r="F14" s="32">
        <v>0.05</v>
      </c>
      <c r="G14" s="34">
        <v>40664</v>
      </c>
      <c r="H14" s="1">
        <v>10</v>
      </c>
      <c r="I14" s="35">
        <f>IF(AND(Studiendarlehen[[#This Row],[Anfangsdatum]]&gt;0,Studiendarlehen[[#This Row],[Laufzeit (Jahre)]]&gt;0),EDATE(Studiendarlehen[[#This Row],[Anfangsdatum]],Studiendarlehen[[#This Row],[Laufzeit (Jahre)]]*12),"")</f>
        <v>44317</v>
      </c>
      <c r="J14" s="50">
        <f ca="1">IF(AND(DarlehenAnfangDHeute,COUNT(Studiendarlehen[[#This Row],[Darlehensbetrag]:[Laufzeit (Jahre)]])=4,Studiendarlehen[[#This Row],[Anfangsdatum]]&lt;TODAY()),PMT(Studiendarlehen[[#This Row],[Jährliche Verzinsung]]/12,Studiendarlehen[[#This Row],[Laufzeit (Jahre)]]*12,-Studiendarlehen[[#This Row],[Darlehensbetrag]],0,0),"")</f>
        <v>84.852412191260186</v>
      </c>
      <c r="K14" s="47">
        <f>IFERROR((Studiendarlehen[[#This Row],[Geplante Zahlung]]*(Studiendarlehen[[#This Row],[Laufzeit (Jahre)]]*12))-Studiendarlehen[[#This Row],[Darlehensbetrag]],"")</f>
        <v>2182.289462951223</v>
      </c>
      <c r="L14" s="52">
        <f>IF(COUNTA(Studiendarlehen[[#This Row],[Darlehensbetrag]:[Laufzeit (Jahre)]])&lt;&gt;4,"",PMT(Studiendarlehen[[#This Row],[Jährliche Verzinsung]]/12,Studiendarlehen[[#This Row],[Laufzeit (Jahre)]]*12,-Studiendarlehen[[#This Row],[Darlehensbetrag]],0,0))</f>
        <v>84.852412191260186</v>
      </c>
      <c r="M14" s="47">
        <f>IFERROR(Studiendarlehen[[#This Row],[Geplante Zahlung]]*12,"")</f>
        <v>1018.2289462951222</v>
      </c>
    </row>
    <row r="15" spans="1:14" ht="20.25" customHeight="1" x14ac:dyDescent="0.3">
      <c r="C15" s="5" t="s">
        <v>5</v>
      </c>
      <c r="D15" s="4" t="s">
        <v>15</v>
      </c>
      <c r="E15" s="47">
        <v>6000</v>
      </c>
      <c r="F15" s="32">
        <v>4.4999999999999998E-2</v>
      </c>
      <c r="G15" s="34">
        <v>40969</v>
      </c>
      <c r="H15" s="1">
        <v>10</v>
      </c>
      <c r="I15" s="35">
        <f>IF(AND(Studiendarlehen[[#This Row],[Anfangsdatum]]&gt;0,Studiendarlehen[[#This Row],[Laufzeit (Jahre)]]&gt;0),EDATE(Studiendarlehen[[#This Row],[Anfangsdatum]],Studiendarlehen[[#This Row],[Laufzeit (Jahre)]]*12),"")</f>
        <v>44621</v>
      </c>
      <c r="J15" s="50">
        <f ca="1">IF(AND(DarlehenAnfangDHeute,COUNT(Studiendarlehen[[#This Row],[Darlehensbetrag]:[Laufzeit (Jahre)]])=4,Studiendarlehen[[#This Row],[Anfangsdatum]]&lt;TODAY()),PMT(Studiendarlehen[[#This Row],[Jährliche Verzinsung]]/12,Studiendarlehen[[#This Row],[Laufzeit (Jahre)]]*12,-Studiendarlehen[[#This Row],[Darlehensbetrag]],0,0),"")</f>
        <v>62.183045254209183</v>
      </c>
      <c r="K15" s="47">
        <f>IFERROR((Studiendarlehen[[#This Row],[Geplante Zahlung]]*(Studiendarlehen[[#This Row],[Laufzeit (Jahre)]]*12))-Studiendarlehen[[#This Row],[Darlehensbetrag]],"")</f>
        <v>1461.9654305051017</v>
      </c>
      <c r="L15" s="52">
        <f>IF(COUNTA(Studiendarlehen[[#This Row],[Darlehensbetrag]:[Laufzeit (Jahre)]])&lt;&gt;4,"",PMT(Studiendarlehen[[#This Row],[Jährliche Verzinsung]]/12,Studiendarlehen[[#This Row],[Laufzeit (Jahre)]]*12,-Studiendarlehen[[#This Row],[Darlehensbetrag]],0,0))</f>
        <v>62.183045254209183</v>
      </c>
      <c r="M15" s="47">
        <f>IFERROR(Studiendarlehen[[#This Row],[Geplante Zahlung]]*12,"")</f>
        <v>746.19654305051017</v>
      </c>
    </row>
    <row r="16" spans="1:14" ht="20.25" customHeight="1" x14ac:dyDescent="0.3">
      <c r="C16" s="5" t="s">
        <v>12</v>
      </c>
      <c r="D16" s="4" t="s">
        <v>16</v>
      </c>
      <c r="E16" s="47">
        <v>4000</v>
      </c>
      <c r="F16" s="32">
        <v>0.05</v>
      </c>
      <c r="G16" s="34">
        <v>41030</v>
      </c>
      <c r="H16" s="1">
        <v>5</v>
      </c>
      <c r="I16" s="35">
        <f>IF(AND(Studiendarlehen[[#This Row],[Anfangsdatum]]&gt;0,Studiendarlehen[[#This Row],[Laufzeit (Jahre)]]&gt;0),EDATE(Studiendarlehen[[#This Row],[Anfangsdatum]],Studiendarlehen[[#This Row],[Laufzeit (Jahre)]]*12),"")</f>
        <v>42856</v>
      </c>
      <c r="J16" s="50">
        <f ca="1">IF(AND(DarlehenAnfangDHeute,COUNT(Studiendarlehen[[#This Row],[Darlehensbetrag]:[Laufzeit (Jahre)]])=4,Studiendarlehen[[#This Row],[Anfangsdatum]]&lt;TODAY()),PMT(Studiendarlehen[[#This Row],[Jährliche Verzinsung]]/12,Studiendarlehen[[#This Row],[Laufzeit (Jahre)]]*12,-Studiendarlehen[[#This Row],[Darlehensbetrag]],0,0),"")</f>
        <v>75.484934576043742</v>
      </c>
      <c r="K16" s="47">
        <f>IFERROR((Studiendarlehen[[#This Row],[Geplante Zahlung]]*(Studiendarlehen[[#This Row],[Laufzeit (Jahre)]]*12))-Studiendarlehen[[#This Row],[Darlehensbetrag]],"")</f>
        <v>529.09607456262438</v>
      </c>
      <c r="L16" s="52">
        <f>IF(COUNTA(Studiendarlehen[[#This Row],[Darlehensbetrag]:[Laufzeit (Jahre)]])&lt;&gt;4,"",PMT(Studiendarlehen[[#This Row],[Jährliche Verzinsung]]/12,Studiendarlehen[[#This Row],[Laufzeit (Jahre)]]*12,-Studiendarlehen[[#This Row],[Darlehensbetrag]],0,0))</f>
        <v>75.484934576043742</v>
      </c>
      <c r="M16" s="47">
        <f>IFERROR(Studiendarlehen[[#This Row],[Geplante Zahlung]]*12,"")</f>
        <v>905.8192149125249</v>
      </c>
    </row>
    <row r="17" spans="3:13" ht="20.25" customHeight="1" x14ac:dyDescent="0.3">
      <c r="C17" s="40" t="s">
        <v>7</v>
      </c>
      <c r="D17" s="41"/>
      <c r="E17" s="48">
        <f>SUBTOTAL(109,Studiendarlehen[Darlehensbetrag])</f>
        <v>28000</v>
      </c>
      <c r="F17" s="42"/>
      <c r="G17" s="43"/>
      <c r="H17" s="41"/>
      <c r="I17" s="44"/>
      <c r="J17" s="51">
        <f ca="1">SUBTOTAL(109,Studiendarlehen[Aktuelle monatliche Rückzahlung])</f>
        <v>328.58590726058833</v>
      </c>
      <c r="K17" s="48">
        <f>SUBTOTAL(109,Studiendarlehen[Zinsen gesamt])</f>
        <v>6901.2127967079778</v>
      </c>
      <c r="L17" s="53">
        <f>SUBTOTAL(109,Studiendarlehen[Geplante Zahlung])</f>
        <v>328.58590726058833</v>
      </c>
      <c r="M17" s="48">
        <f>SUBTOTAL(109,Studiendarlehen[Jährliche Zahlung])</f>
        <v>3943.0308871270599</v>
      </c>
    </row>
    <row r="18" spans="3:13" ht="20.25" customHeight="1" x14ac:dyDescent="0.3">
      <c r="C18" s="28" t="s">
        <v>6</v>
      </c>
      <c r="D18" s="29"/>
      <c r="E18" s="49">
        <f>AVERAGE(Studiendarlehen[Darlehensbetrag])</f>
        <v>7000</v>
      </c>
      <c r="F18" s="36">
        <f>AVERAGE(Studiendarlehen[Jährliche Verzinsung])</f>
        <v>4.8750000000000002E-2</v>
      </c>
      <c r="G18" s="30"/>
      <c r="H18" s="30"/>
      <c r="I18" s="36"/>
      <c r="J18" s="45"/>
      <c r="K18" s="49">
        <f>AVERAGE(Studiendarlehen[Zinsen gesamt])</f>
        <v>1725.3031991769944</v>
      </c>
      <c r="L18" s="46"/>
      <c r="M18" s="49">
        <f>AVERAGE(Studiendarlehen[Jährliche Zahlung])</f>
        <v>985.75772178176499</v>
      </c>
    </row>
    <row r="19" spans="3:13" ht="20.25" customHeight="1" x14ac:dyDescent="0.3"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</row>
    <row r="20" spans="3:13" ht="20.25" customHeight="1" x14ac:dyDescent="0.3">
      <c r="G20" s="11"/>
      <c r="H20" s="11"/>
      <c r="I20" s="11"/>
      <c r="J20" s="11"/>
      <c r="K20" s="23" t="s">
        <v>9</v>
      </c>
      <c r="M20" s="54">
        <f>Studiendarlehen[[#Totals],[Darlehensbetrag]]+Studiendarlehen[[#Totals],[Zinsen gesamt]]</f>
        <v>34901.21279670798</v>
      </c>
    </row>
    <row r="22" spans="3:13" ht="20.25" customHeight="1" x14ac:dyDescent="0.45">
      <c r="C22" s="12"/>
      <c r="D22" s="12"/>
      <c r="F22" s="11"/>
      <c r="G22" s="11"/>
      <c r="H22" s="11"/>
      <c r="I22" s="11"/>
      <c r="J22" s="11"/>
      <c r="K22" s="24" t="s">
        <v>30</v>
      </c>
      <c r="M22" s="54">
        <f>(GeschätztesJahresgehalt/12)</f>
        <v>4166.666666666667</v>
      </c>
    </row>
    <row r="23" spans="3:13" ht="20.25" customHeight="1" x14ac:dyDescent="0.3">
      <c r="E23" s="11"/>
      <c r="F23" s="11"/>
      <c r="G23" s="11"/>
      <c r="H23" s="11"/>
      <c r="I23" s="11"/>
      <c r="J23" s="11"/>
      <c r="L23" s="13"/>
      <c r="M23" s="13"/>
    </row>
    <row r="24" spans="3:13" ht="20.25" customHeight="1" x14ac:dyDescent="0.3">
      <c r="F24" s="14"/>
    </row>
  </sheetData>
  <mergeCells count="10">
    <mergeCell ref="G11:I11"/>
    <mergeCell ref="C11:F11"/>
    <mergeCell ref="C19:M19"/>
    <mergeCell ref="J11:M11"/>
    <mergeCell ref="B3:D3"/>
    <mergeCell ref="G2:I3"/>
    <mergeCell ref="L2:M3"/>
    <mergeCell ref="B2:D2"/>
    <mergeCell ref="F7:G7"/>
    <mergeCell ref="F8:G8"/>
  </mergeCells>
  <dataValidations count="2">
    <dataValidation type="whole" operator="greaterThanOrEqual" allowBlank="1" showInputMessage="1" showErrorMessage="1" sqref="H13:H16">
      <formula1>0</formula1>
    </dataValidation>
    <dataValidation operator="greaterThanOrEqual" allowBlank="1" showInputMessage="1" showErrorMessage="1" sqref="I13:K16"/>
  </dataValidations>
  <pageMargins left="0.25" right="0.25" top="0.75" bottom="0.75" header="0.3" footer="0.3"/>
  <pageSetup paperSize="9" fitToHeight="0" orientation="landscape" r:id="rId1"/>
  <drawing r:id="rId2"/>
  <tableParts count="1">
    <tablePart r:id="rId3"/>
  </tableParts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theme="0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Darlehensrechner!L13:L16</xm:f>
              <xm:sqref>L18</xm:sqref>
            </x14:sparkline>
            <x14:sparkline>
              <xm:f>Darlehensrechner!J13:J16</xm:f>
              <xm:sqref>J18</xm:sqref>
            </x14:sparkline>
          </x14:sparklines>
        </x14:sparklineGroup>
      </x14:sparklineGroup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irectSourceMarket xmlns="f105ad54-119a-4495-aa55-0e28b6b4ad2f">english</DirectSourceMarket>
    <ApprovalStatus xmlns="f105ad54-119a-4495-aa55-0e28b6b4ad2f">InProgress</ApprovalStatus>
    <MarketSpecific xmlns="f105ad54-119a-4495-aa55-0e28b6b4ad2f">false</MarketSpecific>
    <LocComments xmlns="f105ad54-119a-4495-aa55-0e28b6b4ad2f" xsi:nil="true"/>
    <ThumbnailAssetId xmlns="f105ad54-119a-4495-aa55-0e28b6b4ad2f" xsi:nil="true"/>
    <PrimaryImageGen xmlns="f105ad54-119a-4495-aa55-0e28b6b4ad2f">true</PrimaryImageGen>
    <LegacyData xmlns="f105ad54-119a-4495-aa55-0e28b6b4ad2f" xsi:nil="true"/>
    <LocRecommendedHandoff xmlns="f105ad54-119a-4495-aa55-0e28b6b4ad2f" xsi:nil="true"/>
    <BusinessGroup xmlns="f105ad54-119a-4495-aa55-0e28b6b4ad2f" xsi:nil="true"/>
    <BlockPublish xmlns="f105ad54-119a-4495-aa55-0e28b6b4ad2f">false</BlockPublish>
    <TPFriendlyName xmlns="f105ad54-119a-4495-aa55-0e28b6b4ad2f" xsi:nil="true"/>
    <NumericId xmlns="f105ad54-119a-4495-aa55-0e28b6b4ad2f" xsi:nil="true"/>
    <APEditor xmlns="f105ad54-119a-4495-aa55-0e28b6b4ad2f">
      <UserInfo>
        <DisplayName/>
        <AccountId xsi:nil="true"/>
        <AccountType/>
      </UserInfo>
    </APEditor>
    <SourceTitle xmlns="f105ad54-119a-4495-aa55-0e28b6b4ad2f" xsi:nil="true"/>
    <OpenTemplate xmlns="f105ad54-119a-4495-aa55-0e28b6b4ad2f">true</OpenTemplate>
    <UALocComments xmlns="f105ad54-119a-4495-aa55-0e28b6b4ad2f" xsi:nil="true"/>
    <ParentAssetId xmlns="f105ad54-119a-4495-aa55-0e28b6b4ad2f" xsi:nil="true"/>
    <IntlLangReviewDate xmlns="f105ad54-119a-4495-aa55-0e28b6b4ad2f" xsi:nil="true"/>
    <FeatureTagsTaxHTField0 xmlns="f105ad54-119a-4495-aa55-0e28b6b4ad2f">
      <Terms xmlns="http://schemas.microsoft.com/office/infopath/2007/PartnerControls"/>
    </FeatureTagsTaxHTField0>
    <PublishStatusLookup xmlns="f105ad54-119a-4495-aa55-0e28b6b4ad2f">
      <Value>528979</Value>
    </PublishStatusLookup>
    <Providers xmlns="f105ad54-119a-4495-aa55-0e28b6b4ad2f" xsi:nil="true"/>
    <MachineTranslated xmlns="f105ad54-119a-4495-aa55-0e28b6b4ad2f">false</MachineTranslated>
    <OriginalSourceMarket xmlns="f105ad54-119a-4495-aa55-0e28b6b4ad2f">english</OriginalSourceMarket>
    <APDescription xmlns="f105ad54-119a-4495-aa55-0e28b6b4ad2f" xsi:nil="true"/>
    <ClipArtFilename xmlns="f105ad54-119a-4495-aa55-0e28b6b4ad2f" xsi:nil="true"/>
    <ContentItem xmlns="f105ad54-119a-4495-aa55-0e28b6b4ad2f" xsi:nil="true"/>
    <TPInstallLocation xmlns="f105ad54-119a-4495-aa55-0e28b6b4ad2f" xsi:nil="true"/>
    <PublishTargets xmlns="f105ad54-119a-4495-aa55-0e28b6b4ad2f">OfficeOnlineVNext</PublishTargets>
    <TimesCloned xmlns="f105ad54-119a-4495-aa55-0e28b6b4ad2f" xsi:nil="true"/>
    <AssetStart xmlns="f105ad54-119a-4495-aa55-0e28b6b4ad2f">2011-12-14T12:41:00+00:00</AssetStart>
    <Provider xmlns="f105ad54-119a-4495-aa55-0e28b6b4ad2f" xsi:nil="true"/>
    <AcquiredFrom xmlns="f105ad54-119a-4495-aa55-0e28b6b4ad2f">Internal MS</AcquiredFrom>
    <FriendlyTitle xmlns="f105ad54-119a-4495-aa55-0e28b6b4ad2f" xsi:nil="true"/>
    <LastHandOff xmlns="f105ad54-119a-4495-aa55-0e28b6b4ad2f" xsi:nil="true"/>
    <TPClientViewer xmlns="f105ad54-119a-4495-aa55-0e28b6b4ad2f" xsi:nil="true"/>
    <UACurrentWords xmlns="f105ad54-119a-4495-aa55-0e28b6b4ad2f" xsi:nil="true"/>
    <ArtSampleDocs xmlns="f105ad54-119a-4495-aa55-0e28b6b4ad2f" xsi:nil="true"/>
    <UALocRecommendation xmlns="f105ad54-119a-4495-aa55-0e28b6b4ad2f">Localize</UALocRecommendation>
    <Manager xmlns="f105ad54-119a-4495-aa55-0e28b6b4ad2f" xsi:nil="true"/>
    <ShowIn xmlns="f105ad54-119a-4495-aa55-0e28b6b4ad2f">Show everywhere</ShowIn>
    <UANotes xmlns="f105ad54-119a-4495-aa55-0e28b6b4ad2f" xsi:nil="true"/>
    <TemplateStatus xmlns="f105ad54-119a-4495-aa55-0e28b6b4ad2f">Complete</TemplateStatus>
    <InternalTagsTaxHTField0 xmlns="f105ad54-119a-4495-aa55-0e28b6b4ad2f">
      <Terms xmlns="http://schemas.microsoft.com/office/infopath/2007/PartnerControls"/>
    </InternalTagsTaxHTField0>
    <CSXHash xmlns="f105ad54-119a-4495-aa55-0e28b6b4ad2f" xsi:nil="true"/>
    <Downloads xmlns="f105ad54-119a-4495-aa55-0e28b6b4ad2f">0</Downloads>
    <VoteCount xmlns="f105ad54-119a-4495-aa55-0e28b6b4ad2f" xsi:nil="true"/>
    <OOCacheId xmlns="f105ad54-119a-4495-aa55-0e28b6b4ad2f" xsi:nil="true"/>
    <IsDeleted xmlns="f105ad54-119a-4495-aa55-0e28b6b4ad2f">false</IsDeleted>
    <AssetExpire xmlns="f105ad54-119a-4495-aa55-0e28b6b4ad2f">2035-01-01T08:00:00+00:00</AssetExpire>
    <DSATActionTaken xmlns="f105ad54-119a-4495-aa55-0e28b6b4ad2f" xsi:nil="true"/>
    <CSXSubmissionMarket xmlns="f105ad54-119a-4495-aa55-0e28b6b4ad2f" xsi:nil="true"/>
    <TPExecutable xmlns="f105ad54-119a-4495-aa55-0e28b6b4ad2f" xsi:nil="true"/>
    <SubmitterId xmlns="f105ad54-119a-4495-aa55-0e28b6b4ad2f" xsi:nil="true"/>
    <EditorialTags xmlns="f105ad54-119a-4495-aa55-0e28b6b4ad2f" xsi:nil="true"/>
    <ApprovalLog xmlns="f105ad54-119a-4495-aa55-0e28b6b4ad2f" xsi:nil="true"/>
    <AssetType xmlns="f105ad54-119a-4495-aa55-0e28b6b4ad2f">TP</AssetType>
    <BugNumber xmlns="f105ad54-119a-4495-aa55-0e28b6b4ad2f" xsi:nil="true"/>
    <CSXSubmissionDate xmlns="f105ad54-119a-4495-aa55-0e28b6b4ad2f" xsi:nil="true"/>
    <CSXUpdate xmlns="f105ad54-119a-4495-aa55-0e28b6b4ad2f">false</CSXUpdate>
    <Milestone xmlns="f105ad54-119a-4495-aa55-0e28b6b4ad2f" xsi:nil="true"/>
    <RecommendationsModifier xmlns="f105ad54-119a-4495-aa55-0e28b6b4ad2f" xsi:nil="true"/>
    <OriginAsset xmlns="f105ad54-119a-4495-aa55-0e28b6b4ad2f" xsi:nil="true"/>
    <TPComponent xmlns="f105ad54-119a-4495-aa55-0e28b6b4ad2f" xsi:nil="true"/>
    <AssetId xmlns="f105ad54-119a-4495-aa55-0e28b6b4ad2f">TP102802104</AssetId>
    <IntlLocPriority xmlns="f105ad54-119a-4495-aa55-0e28b6b4ad2f" xsi:nil="true"/>
    <PolicheckWords xmlns="f105ad54-119a-4495-aa55-0e28b6b4ad2f" xsi:nil="true"/>
    <TPLaunchHelpLink xmlns="f105ad54-119a-4495-aa55-0e28b6b4ad2f" xsi:nil="true"/>
    <TPApplication xmlns="f105ad54-119a-4495-aa55-0e28b6b4ad2f" xsi:nil="true"/>
    <CrawlForDependencies xmlns="f105ad54-119a-4495-aa55-0e28b6b4ad2f">false</CrawlForDependencies>
    <HandoffToMSDN xmlns="f105ad54-119a-4495-aa55-0e28b6b4ad2f" xsi:nil="true"/>
    <PlannedPubDate xmlns="f105ad54-119a-4495-aa55-0e28b6b4ad2f" xsi:nil="true"/>
    <IntlLangReviewer xmlns="f105ad54-119a-4495-aa55-0e28b6b4ad2f" xsi:nil="true"/>
    <TrustLevel xmlns="f105ad54-119a-4495-aa55-0e28b6b4ad2f">1 Microsoft Managed Content</TrustLevel>
    <LocLastLocAttemptVersionLookup xmlns="f105ad54-119a-4495-aa55-0e28b6b4ad2f">711460</LocLastLocAttemptVersionLookup>
    <IsSearchable xmlns="f105ad54-119a-4495-aa55-0e28b6b4ad2f">true</IsSearchable>
    <TemplateTemplateType xmlns="f105ad54-119a-4495-aa55-0e28b6b4ad2f">Excel 2007 Default</TemplateTemplateType>
    <CampaignTagsTaxHTField0 xmlns="f105ad54-119a-4495-aa55-0e28b6b4ad2f">
      <Terms xmlns="http://schemas.microsoft.com/office/infopath/2007/PartnerControls"/>
    </CampaignTagsTaxHTField0>
    <TPNamespace xmlns="f105ad54-119a-4495-aa55-0e28b6b4ad2f" xsi:nil="true"/>
    <TaxCatchAll xmlns="f105ad54-119a-4495-aa55-0e28b6b4ad2f"/>
    <Markets xmlns="f105ad54-119a-4495-aa55-0e28b6b4ad2f"/>
    <UAProjectedTotalWords xmlns="f105ad54-119a-4495-aa55-0e28b6b4ad2f" xsi:nil="true"/>
    <IntlLangReview xmlns="f105ad54-119a-4495-aa55-0e28b6b4ad2f">false</IntlLangReview>
    <OutputCachingOn xmlns="f105ad54-119a-4495-aa55-0e28b6b4ad2f">false</OutputCachingOn>
    <AverageRating xmlns="f105ad54-119a-4495-aa55-0e28b6b4ad2f" xsi:nil="true"/>
    <APAuthor xmlns="f105ad54-119a-4495-aa55-0e28b6b4ad2f">
      <UserInfo>
        <DisplayName>REDMOND\v-soujap</DisplayName>
        <AccountId>1954</AccountId>
        <AccountType/>
      </UserInfo>
    </APAuthor>
    <LocManualTestRequired xmlns="f105ad54-119a-4495-aa55-0e28b6b4ad2f">false</LocManualTestRequired>
    <TPCommandLine xmlns="f105ad54-119a-4495-aa55-0e28b6b4ad2f" xsi:nil="true"/>
    <TPAppVersion xmlns="f105ad54-119a-4495-aa55-0e28b6b4ad2f" xsi:nil="true"/>
    <EditorialStatus xmlns="f105ad54-119a-4495-aa55-0e28b6b4ad2f">Complete</EditorialStatus>
    <LastModifiedDateTime xmlns="f105ad54-119a-4495-aa55-0e28b6b4ad2f" xsi:nil="true"/>
    <ScenarioTagsTaxHTField0 xmlns="f105ad54-119a-4495-aa55-0e28b6b4ad2f">
      <Terms xmlns="http://schemas.microsoft.com/office/infopath/2007/PartnerControls"/>
    </ScenarioTagsTaxHTField0>
    <OriginalRelease xmlns="f105ad54-119a-4495-aa55-0e28b6b4ad2f">14</OriginalRelease>
    <TPLaunchHelpLinkType xmlns="f105ad54-119a-4495-aa55-0e28b6b4ad2f">Template</TPLaunchHelpLinkType>
    <LocalizationTagsTaxHTField0 xmlns="f105ad54-119a-4495-aa55-0e28b6b4ad2f">
      <Terms xmlns="http://schemas.microsoft.com/office/infopath/2007/PartnerControls"/>
    </LocalizationTagsTaxHTField0>
    <LocMarketGroupTiers2 xmlns="f105ad54-119a-4495-aa55-0e28b6b4ad2f" xsi:nil="true"/>
    <Component xmlns="c7af2036-029c-470e-8042-297c68a41472" xsi:nil="true"/>
    <Description0 xmlns="c7af2036-029c-470e-8042-297c68a4147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37696D9D1D95EC45A9440548E782419D04008C4669C20C93454ABB50E332FADBDDBE" ma:contentTypeVersion="55" ma:contentTypeDescription="Create a new document." ma:contentTypeScope="" ma:versionID="0862fa1d3c98dca9116b8c2bbf050b2c">
  <xsd:schema xmlns:xsd="http://www.w3.org/2001/XMLSchema" xmlns:xs="http://www.w3.org/2001/XMLSchema" xmlns:p="http://schemas.microsoft.com/office/2006/metadata/properties" xmlns:ns2="f105ad54-119a-4495-aa55-0e28b6b4ad2f" xmlns:ns3="c7af2036-029c-470e-8042-297c68a41472" targetNamespace="http://schemas.microsoft.com/office/2006/metadata/properties" ma:root="true" ma:fieldsID="efcf89ea05a71204977c7c6a0a118372" ns2:_="" ns3:_="">
    <xsd:import namespace="f105ad54-119a-4495-aa55-0e28b6b4ad2f"/>
    <xsd:import namespace="c7af2036-029c-470e-8042-297c68a4147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05ad54-119a-4495-aa55-0e28b6b4ad2f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fcc66ca1-c804-4edc-95c8-efd5040409e2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77ED1C39-458B-43CB-92CF-2BB5034D6716}" ma:internalName="CSXSubmissionMarket" ma:readOnly="false" ma:showField="MarketName" ma:web="f105ad54-119a-4495-aa55-0e28b6b4ad2f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6cd481e8-ffbe-48c6-a0d2-a06a66f62d0e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48E76E2C-5BED-4E0E-9D91-D053B66F5ED2}" ma:internalName="InProjectListLookup" ma:readOnly="true" ma:showField="InProjectLis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49953ee0-cdd8-4a42-ac76-36ba2a8fee2f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48E76E2C-5BED-4E0E-9D91-D053B66F5ED2}" ma:internalName="LastCompleteVersionLookup" ma:readOnly="true" ma:showField="LastComplete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48E76E2C-5BED-4E0E-9D91-D053B66F5ED2}" ma:internalName="LastPreviewErrorLookup" ma:readOnly="true" ma:showField="LastPreviewError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48E76E2C-5BED-4E0E-9D91-D053B66F5ED2}" ma:internalName="LastPreviewResultLookup" ma:readOnly="true" ma:showField="LastPreviewResul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48E76E2C-5BED-4E0E-9D91-D053B66F5ED2}" ma:internalName="LastPreviewAttemptDateLookup" ma:readOnly="true" ma:showField="LastPreviewAttemptDat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48E76E2C-5BED-4E0E-9D91-D053B66F5ED2}" ma:internalName="LastPreviewedByLookup" ma:readOnly="true" ma:showField="LastPreviewedBy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48E76E2C-5BED-4E0E-9D91-D053B66F5ED2}" ma:internalName="LastPreviewTimeLookup" ma:readOnly="true" ma:showField="LastPreviewTi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48E76E2C-5BED-4E0E-9D91-D053B66F5ED2}" ma:internalName="LastPreviewVersionLookup" ma:readOnly="true" ma:showField="LastPreview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48E76E2C-5BED-4E0E-9D91-D053B66F5ED2}" ma:internalName="LastPublishErrorLookup" ma:readOnly="true" ma:showField="LastPublishError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48E76E2C-5BED-4E0E-9D91-D053B66F5ED2}" ma:internalName="LastPublishResultLookup" ma:readOnly="true" ma:showField="LastPublishResul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48E76E2C-5BED-4E0E-9D91-D053B66F5ED2}" ma:internalName="LastPublishAttemptDateLookup" ma:readOnly="true" ma:showField="LastPublishAttemptDat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48E76E2C-5BED-4E0E-9D91-D053B66F5ED2}" ma:internalName="LastPublishedByLookup" ma:readOnly="true" ma:showField="LastPublishedBy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48E76E2C-5BED-4E0E-9D91-D053B66F5ED2}" ma:internalName="LastPublishTimeLookup" ma:readOnly="true" ma:showField="LastPublishTi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48E76E2C-5BED-4E0E-9D91-D053B66F5ED2}" ma:internalName="LastPublishVersionLookup" ma:readOnly="true" ma:showField="LastPublish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F611A6F9-FC3A-482F-805C-5B55AA6502C0}" ma:internalName="LocLastLocAttemptVersionLookup" ma:readOnly="false" ma:showField="LastLocAttemptVersion" ma:web="f105ad54-119a-4495-aa55-0e28b6b4ad2f">
      <xsd:simpleType>
        <xsd:restriction base="dms:Lookup"/>
      </xsd:simpleType>
    </xsd:element>
    <xsd:element name="LocLastLocAttemptVersionTypeLookup" ma:index="72" nillable="true" ma:displayName="Loc Last Loc Attempt Version Type" ma:default="" ma:list="{F611A6F9-FC3A-482F-805C-5B55AA6502C0}" ma:internalName="LocLastLocAttemptVersionTypeLookup" ma:readOnly="true" ma:showField="LastLocAttemptVersionType" ma:web="f105ad54-119a-4495-aa55-0e28b6b4ad2f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F611A6F9-FC3A-482F-805C-5B55AA6502C0}" ma:internalName="LocNewPublishedVersionLookup" ma:readOnly="true" ma:showField="NewPublishedVersion" ma:web="f105ad54-119a-4495-aa55-0e28b6b4ad2f">
      <xsd:simpleType>
        <xsd:restriction base="dms:Lookup"/>
      </xsd:simpleType>
    </xsd:element>
    <xsd:element name="LocOverallHandbackStatusLookup" ma:index="76" nillable="true" ma:displayName="Loc Overall Handback Status" ma:default="" ma:list="{F611A6F9-FC3A-482F-805C-5B55AA6502C0}" ma:internalName="LocOverallHandbackStatusLookup" ma:readOnly="true" ma:showField="OverallHandbackStatus" ma:web="f105ad54-119a-4495-aa55-0e28b6b4ad2f">
      <xsd:simpleType>
        <xsd:restriction base="dms:Lookup"/>
      </xsd:simpleType>
    </xsd:element>
    <xsd:element name="LocOverallLocStatusLookup" ma:index="77" nillable="true" ma:displayName="Loc Overall Localize Status" ma:default="" ma:list="{F611A6F9-FC3A-482F-805C-5B55AA6502C0}" ma:internalName="LocOverallLocStatusLookup" ma:readOnly="true" ma:showField="OverallLocStatus" ma:web="f105ad54-119a-4495-aa55-0e28b6b4ad2f">
      <xsd:simpleType>
        <xsd:restriction base="dms:Lookup"/>
      </xsd:simpleType>
    </xsd:element>
    <xsd:element name="LocOverallPreviewStatusLookup" ma:index="78" nillable="true" ma:displayName="Loc Overall Preview Status" ma:default="" ma:list="{F611A6F9-FC3A-482F-805C-5B55AA6502C0}" ma:internalName="LocOverallPreviewStatusLookup" ma:readOnly="true" ma:showField="OverallPreviewStatus" ma:web="f105ad54-119a-4495-aa55-0e28b6b4ad2f">
      <xsd:simpleType>
        <xsd:restriction base="dms:Lookup"/>
      </xsd:simpleType>
    </xsd:element>
    <xsd:element name="LocOverallPublishStatusLookup" ma:index="79" nillable="true" ma:displayName="Loc Overall Publish Status" ma:default="" ma:list="{F611A6F9-FC3A-482F-805C-5B55AA6502C0}" ma:internalName="LocOverallPublishStatusLookup" ma:readOnly="true" ma:showField="OverallPublishStatus" ma:web="f105ad54-119a-4495-aa55-0e28b6b4ad2f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F611A6F9-FC3A-482F-805C-5B55AA6502C0}" ma:internalName="LocProcessedForHandoffsLookup" ma:readOnly="true" ma:showField="ProcessedForHandoffs" ma:web="f105ad54-119a-4495-aa55-0e28b6b4ad2f">
      <xsd:simpleType>
        <xsd:restriction base="dms:Lookup"/>
      </xsd:simpleType>
    </xsd:element>
    <xsd:element name="LocProcessedForMarketsLookup" ma:index="82" nillable="true" ma:displayName="Loc Processed For Markets" ma:default="" ma:list="{F611A6F9-FC3A-482F-805C-5B55AA6502C0}" ma:internalName="LocProcessedForMarketsLookup" ma:readOnly="true" ma:showField="ProcessedForMarkets" ma:web="f105ad54-119a-4495-aa55-0e28b6b4ad2f">
      <xsd:simpleType>
        <xsd:restriction base="dms:Lookup"/>
      </xsd:simpleType>
    </xsd:element>
    <xsd:element name="LocPublishedDependentAssetsLookup" ma:index="83" nillable="true" ma:displayName="Loc Published Dependent Assets" ma:default="" ma:list="{F611A6F9-FC3A-482F-805C-5B55AA6502C0}" ma:internalName="LocPublishedDependentAssetsLookup" ma:readOnly="true" ma:showField="PublishedDependentAssets" ma:web="f105ad54-119a-4495-aa55-0e28b6b4ad2f">
      <xsd:simpleType>
        <xsd:restriction base="dms:Lookup"/>
      </xsd:simpleType>
    </xsd:element>
    <xsd:element name="LocPublishedLinkedAssetsLookup" ma:index="84" nillable="true" ma:displayName="Loc Published Linked Assets" ma:default="" ma:list="{F611A6F9-FC3A-482F-805C-5B55AA6502C0}" ma:internalName="LocPublishedLinkedAssetsLookup" ma:readOnly="true" ma:showField="PublishedLinkedAssets" ma:web="f105ad54-119a-4495-aa55-0e28b6b4ad2f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e3ccb7f3-e095-4e60-89e4-99358a9e407b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77ED1C39-458B-43CB-92CF-2BB5034D6716}" ma:internalName="Markets" ma:readOnly="false" ma:showField="MarketNa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48E76E2C-5BED-4E0E-9D91-D053B66F5ED2}" ma:internalName="NumOfRatingsLookup" ma:readOnly="true" ma:showField="NumOfRatings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48E76E2C-5BED-4E0E-9D91-D053B66F5ED2}" ma:internalName="PublishStatusLookup" ma:readOnly="false" ma:showField="PublishStatus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faf1e1af-89ff-457d-b189-64e47bbed779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4d3419f-9772-4c8d-a0a0-05446c45e95f}" ma:internalName="TaxCatchAll" ma:showField="CatchAllData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4d3419f-9772-4c8d-a0a0-05446c45e95f}" ma:internalName="TaxCatchAllLabel" ma:readOnly="true" ma:showField="CatchAllDataLabel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af2036-029c-470e-8042-297c68a4147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5603B2-67CD-483C-A996-7786178B1956}">
  <ds:schemaRefs>
    <ds:schemaRef ds:uri="http://purl.org/dc/terms/"/>
    <ds:schemaRef ds:uri="http://www.w3.org/XML/1998/namespace"/>
    <ds:schemaRef ds:uri="http://schemas.microsoft.com/office/2006/documentManagement/types"/>
    <ds:schemaRef ds:uri="c7af2036-029c-470e-8042-297c68a41472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f105ad54-119a-4495-aa55-0e28b6b4ad2f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76C7371-7DFF-4F1C-B6C3-B02DE7625B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A0FE92-EF99-4B8B-9B35-7F7EDE3616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05ad54-119a-4495-aa55-0e28b6b4ad2f"/>
    <ds:schemaRef ds:uri="c7af2036-029c-470e-8042-297c68a414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5</vt:i4>
      </vt:variant>
    </vt:vector>
  </HeadingPairs>
  <TitlesOfParts>
    <vt:vector size="6" baseType="lpstr">
      <vt:lpstr>Darlehensrechner</vt:lpstr>
      <vt:lpstr>GeschätztesJahresgehalt</vt:lpstr>
      <vt:lpstr>GeschätztesMonatsgehalt</vt:lpstr>
      <vt:lpstr>KombinierteMonatlicheRückzahlung</vt:lpstr>
      <vt:lpstr>KonsRückzahlungsbetrag</vt:lpstr>
      <vt:lpstr>RückzahlungAnfang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2011-12-12T20:30:01Z</dcterms:created>
  <dcterms:modified xsi:type="dcterms:W3CDTF">2016-11-27T10:51:35Z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ternalTags">
    <vt:lpwstr/>
  </property>
  <property fmtid="{D5CDD505-2E9C-101B-9397-08002B2CF9AE}" pid="3" name="ContentTypeId">
    <vt:lpwstr>0x01010037696D9D1D95EC45A9440548E782419D04008C4669C20C93454ABB50E332FADBDDBE</vt:lpwstr>
  </property>
  <property fmtid="{D5CDD505-2E9C-101B-9397-08002B2CF9AE}" pid="4" name="FeatureTags">
    <vt:lpwstr/>
  </property>
  <property fmtid="{D5CDD505-2E9C-101B-9397-08002B2CF9AE}" pid="5" name="LocalizationTags">
    <vt:lpwstr/>
  </property>
  <property fmtid="{D5CDD505-2E9C-101B-9397-08002B2CF9AE}" pid="6" name="ScenarioTags">
    <vt:lpwstr/>
  </property>
  <property fmtid="{D5CDD505-2E9C-101B-9397-08002B2CF9AE}" pid="7" name="CampaignTags">
    <vt:lpwstr/>
  </property>
</Properties>
</file>