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tables/table6.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tables/table7.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900" windowWidth="20496" windowHeight="7512"/>
  </bookViews>
  <sheets>
    <sheet name="Fitnessplan" sheetId="1" r:id="rId1"/>
    <sheet name="Aktivitätsprotokoll" sheetId="2" r:id="rId2"/>
    <sheet name="Ernährungsprotokoll" sheetId="3" r:id="rId3"/>
  </sheets>
  <definedNames>
    <definedName name="AktuellesGewicht">Fitnessplan!$C$12</definedName>
    <definedName name="AlleKomplett">AND(Größe&gt;0,GewichtBeschriftung&gt;0)</definedName>
    <definedName name="Alter">Fitnessplan!$C$5</definedName>
    <definedName name="BMI">IF(Maßeinheit="Imperial",BMIGewicht*703,BMIGewicht*10000)</definedName>
    <definedName name="BMIGewicht">AktuellesGewicht/BMIGröße</definedName>
    <definedName name="BMIGröße">Größe*Größe</definedName>
    <definedName name="DatumSuche">Ernährungsprotokoll!$D$5</definedName>
    <definedName name="Gesamtsumme">SUM(AktivitätsProtokoll[DISTANZ])</definedName>
    <definedName name="Geschlecht">Fitnessplan!$C$4</definedName>
    <definedName name="GewichtBeschriftung">Fitnessplan!$B$12</definedName>
    <definedName name="Größe">Fitnessplan!$C$6</definedName>
    <definedName name="Kategorie1">Aktivitätsprotokoll!$B$4</definedName>
    <definedName name="Kategorie2">Aktivitätsprotokoll!$B$5</definedName>
    <definedName name="Kategorie3">Aktivitätsprotokoll!$B$6</definedName>
    <definedName name="Kategorie4">Aktivitätsprotokoll!$B$7</definedName>
    <definedName name="Kategorie5">Aktivitätsprotokoll!$B$8</definedName>
    <definedName name="Maßeinheit">Fitnessplan!$C$7</definedName>
    <definedName name="_xlnm.Print_Titles" localSheetId="1">Aktivitätsprotokoll!$10:$10</definedName>
    <definedName name="_xlnm.Print_Titles" localSheetId="2">Ernährungsprotokoll!$7:$7</definedName>
    <definedName name="_xlnm.Print_Titles" localSheetId="0">Fitnessplan!$18:$19</definedName>
    <definedName name="SonstigesGesamt">Gesamtsumme-SUM(Aktivitätsprotokoll!$C$4:$C$7)</definedName>
    <definedName name="Ziel1">Fitnessplan!$D$13</definedName>
    <definedName name="Ziel1Beschriftung">Fitnessplan!$B$13</definedName>
    <definedName name="Ziel2">Fitnessplan!$D$14</definedName>
    <definedName name="Ziel2Beschriftung">Fitnessplan!$B$14</definedName>
    <definedName name="Ziel3">Fitnessplan!$D$15</definedName>
    <definedName name="Ziel3Beschriftung">Fitnessplan!$B$15</definedName>
    <definedName name="Ziel4">Fitnessplan!$D$16</definedName>
    <definedName name="Ziel4Beschriftung">Fitnessplan!$B$16</definedName>
    <definedName name="ZielGewicht">Fitnessplan!$D$12</definedName>
  </definedNames>
  <calcPr calcId="171026"/>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 i="1" l="1"/>
  <c r="L5" i="3"/>
  <c r="K5" i="3"/>
  <c r="I5" i="3"/>
  <c r="H5" i="3"/>
  <c r="F5" i="3"/>
  <c r="E5" i="3"/>
  <c r="D5" i="3"/>
  <c r="L3" i="3"/>
  <c r="K3" i="3"/>
  <c r="I3" i="3"/>
  <c r="H3" i="3"/>
  <c r="F3" i="3"/>
  <c r="E3" i="3"/>
  <c r="C8" i="2"/>
  <c r="C7" i="2"/>
  <c r="C6" i="2"/>
  <c r="C5" i="2"/>
  <c r="C4" i="2"/>
  <c r="F10" i="1"/>
  <c r="F3" i="1"/>
  <c r="C8" i="1"/>
  <c r="G3" i="3"/>
  <c r="J3" i="3"/>
  <c r="G5" i="3"/>
  <c r="J5" i="3"/>
</calcChain>
</file>

<file path=xl/comments1.xml><?xml version="1.0" encoding="utf-8"?>
<comments xmlns="http://schemas.openxmlformats.org/spreadsheetml/2006/main">
  <authors>
    <author>Autor</author>
  </authors>
  <commentList>
    <comment ref="C8" authorId="0">
      <text>
        <r>
          <rPr>
            <b/>
            <sz val="9"/>
            <color indexed="81"/>
            <rFont val="Tahoma"/>
            <family val="2"/>
          </rPr>
          <t>BMI-Tipp:</t>
        </r>
        <r>
          <rPr>
            <sz val="9"/>
            <color indexed="81"/>
            <rFont val="Tahoma"/>
            <family val="2"/>
          </rPr>
          <t xml:space="preserve"> Der normale BMI liegt zwischen 18,5 und 25.</t>
        </r>
      </text>
    </comment>
    <comment ref="B11" authorId="0">
      <text>
        <r>
          <rPr>
            <b/>
            <sz val="9"/>
            <color indexed="81"/>
            <rFont val="Tahoma"/>
            <family val="2"/>
          </rPr>
          <t xml:space="preserve">Arbeiten Sie daran! </t>
        </r>
        <r>
          <rPr>
            <sz val="9"/>
            <color indexed="81"/>
            <rFont val="Tahoma"/>
            <family val="2"/>
          </rPr>
          <t>Sie können alle relevanten Körperteile unter "Gewicht" ändern, um Ihren Fitnessbedarf nachzuverfolgen. Das Gewicht wird verwendet, um andere Daten in diesem Fitnessplan wie den BMI festzulegen und sollte nicht geändert werden.</t>
        </r>
      </text>
    </comment>
  </commentList>
</comments>
</file>

<file path=xl/comments2.xml><?xml version="1.0" encoding="utf-8"?>
<comments xmlns="http://schemas.openxmlformats.org/spreadsheetml/2006/main">
  <authors>
    <author>Autor</author>
  </authors>
  <commentList>
    <comment ref="B3" authorId="0">
      <text>
        <r>
          <rPr>
            <b/>
            <sz val="9"/>
            <color indexed="81"/>
            <rFont val="Tahoma"/>
            <family val="2"/>
          </rPr>
          <t xml:space="preserve">Arbeiten Sie daran! </t>
        </r>
        <r>
          <rPr>
            <sz val="9"/>
            <color indexed="81"/>
            <rFont val="Tahoma"/>
            <family val="2"/>
          </rPr>
          <t>Ersetzen Sie die Einträge unten mit Ihren eigenen Einträgen, um diejenigen zu verfolgen, die die meiste Aufmerksamkeit benötigen</t>
        </r>
      </text>
    </comment>
  </commentList>
</comments>
</file>

<file path=xl/comments3.xml><?xml version="1.0" encoding="utf-8"?>
<comments xmlns="http://schemas.openxmlformats.org/spreadsheetml/2006/main">
  <authors>
    <author>Autor</author>
  </authors>
  <commentList>
    <comment ref="D5" authorId="0">
      <text>
        <r>
          <rPr>
            <b/>
            <sz val="9"/>
            <color indexed="81"/>
            <rFont val="Tahoma"/>
            <family val="2"/>
          </rPr>
          <t xml:space="preserve">Tipp zum Ernährungsprotokoll: </t>
        </r>
        <r>
          <rPr>
            <sz val="9"/>
            <color indexed="81"/>
            <rFont val="Tahoma"/>
            <family val="2"/>
          </rPr>
          <t>Um die Gesamtsummen für einen bestimmten Tag oder einen Datumsbereich anzuzeigen, verwenden Sie den Filterpfeil rechts der Spalte</t>
        </r>
        <r>
          <rPr>
            <b/>
            <sz val="9"/>
            <color indexed="81"/>
            <rFont val="Tahoma"/>
            <family val="2"/>
          </rPr>
          <t>Datum</t>
        </r>
        <r>
          <rPr>
            <sz val="9"/>
            <color indexed="81"/>
            <rFont val="Tahoma"/>
            <family val="2"/>
          </rPr>
          <t xml:space="preserve"> in der nachstehenden Tabelle.</t>
        </r>
      </text>
    </comment>
    <comment ref="E7" authorId="0">
      <text>
        <r>
          <rPr>
            <b/>
            <sz val="9"/>
            <color indexed="81"/>
            <rFont val="Tahoma"/>
            <family val="2"/>
          </rPr>
          <t xml:space="preserve">Arbeiten Sie daran! </t>
        </r>
        <r>
          <rPr>
            <sz val="9"/>
            <color indexed="81"/>
            <rFont val="Tahoma"/>
            <family val="2"/>
          </rPr>
          <t>Sie können die Tabellenüberschriften ändern, um Ihren speziellen Ernährungsbedarf zu verfolgen.</t>
        </r>
      </text>
    </comment>
  </commentList>
</comments>
</file>

<file path=xl/sharedStrings.xml><?xml version="1.0" encoding="utf-8"?>
<sst xmlns="http://schemas.openxmlformats.org/spreadsheetml/2006/main" count="103" uniqueCount="75">
  <si>
    <t>FITNESSPLAN</t>
  </si>
  <si>
    <t>MEINE WERTE:</t>
  </si>
  <si>
    <t>Geschlecht:</t>
  </si>
  <si>
    <t>Weiblich</t>
  </si>
  <si>
    <t>Alter:</t>
  </si>
  <si>
    <t>Größe:</t>
  </si>
  <si>
    <t>Einheit:</t>
  </si>
  <si>
    <t>Metrisch</t>
  </si>
  <si>
    <t>BMI:</t>
  </si>
  <si>
    <t>AUSGANGSSTATUS:</t>
  </si>
  <si>
    <t>Typ</t>
  </si>
  <si>
    <t>Aktuell</t>
  </si>
  <si>
    <t>Ziel</t>
  </si>
  <si>
    <t>Gewicht</t>
  </si>
  <si>
    <t>Taille</t>
  </si>
  <si>
    <t>Bizeps</t>
  </si>
  <si>
    <t>Hüfte</t>
  </si>
  <si>
    <t>Oberschenkel</t>
  </si>
  <si>
    <t>GEWICHT</t>
  </si>
  <si>
    <t>TAILLE</t>
  </si>
  <si>
    <t>BIZEPS</t>
  </si>
  <si>
    <t>HÜFTEN</t>
  </si>
  <si>
    <t>OBERSCHENKEL</t>
  </si>
  <si>
    <t>Datum</t>
  </si>
  <si>
    <t>Uhrzeit</t>
  </si>
  <si>
    <t>Umfang</t>
  </si>
  <si>
    <t>AKTIVITÄTSPROTOKOLL</t>
  </si>
  <si>
    <t xml:space="preserve"> </t>
  </si>
  <si>
    <t>AKTIVITÄTEN</t>
  </si>
  <si>
    <t>GESAMT</t>
  </si>
  <si>
    <t>EINHEIT</t>
  </si>
  <si>
    <t>Fahrrad fahren</t>
  </si>
  <si>
    <t>Kilometer</t>
  </si>
  <si>
    <t>Laufen</t>
  </si>
  <si>
    <t>Gehen</t>
  </si>
  <si>
    <t>Schritte</t>
  </si>
  <si>
    <t>Schwimmen</t>
  </si>
  <si>
    <t>Meter</t>
  </si>
  <si>
    <t>Sonstiges</t>
  </si>
  <si>
    <t>DATUM</t>
  </si>
  <si>
    <t>AKTIVITÄT</t>
  </si>
  <si>
    <t>STARTZEIT</t>
  </si>
  <si>
    <t>DAUER</t>
  </si>
  <si>
    <t>DISTANZ</t>
  </si>
  <si>
    <t>KALORIEN</t>
  </si>
  <si>
    <t>NOTIZ</t>
  </si>
  <si>
    <t>Heiß und feucht</t>
  </si>
  <si>
    <t xml:space="preserve">       </t>
  </si>
  <si>
    <t>ERNÄHRUNGSPROTOKOLL</t>
  </si>
  <si>
    <t>MEINE ERNÄHRUNGSZIELE</t>
  </si>
  <si>
    <t xml:space="preserve">Tägliche Zufuhr: </t>
  </si>
  <si>
    <t>MAHLZEIT</t>
  </si>
  <si>
    <t>ESSEN</t>
  </si>
  <si>
    <t>FETT</t>
  </si>
  <si>
    <t>CHOLESTEROL</t>
  </si>
  <si>
    <t>NATRIUM</t>
  </si>
  <si>
    <t>KOHLENHYDRATE</t>
  </si>
  <si>
    <t>PROTEIN</t>
  </si>
  <si>
    <t>ZUCKER</t>
  </si>
  <si>
    <t>BALLASTSTOFFE</t>
  </si>
  <si>
    <t>Frühstück</t>
  </si>
  <si>
    <t>Griechischer Joghurt</t>
  </si>
  <si>
    <t>Zwischenmahlzeit</t>
  </si>
  <si>
    <t>Apfel</t>
  </si>
  <si>
    <t>Mittagessen</t>
  </si>
  <si>
    <t>Wrap mit Mangos und Salat</t>
  </si>
  <si>
    <t>Abendessen</t>
  </si>
  <si>
    <t>Krabben-Tacos (2)</t>
  </si>
  <si>
    <t>Unbehandelte Walnüsse</t>
  </si>
  <si>
    <t>Selbst gemahlene Haferflocken</t>
  </si>
  <si>
    <t>Apfelsine</t>
  </si>
  <si>
    <t>Zucchini mit Pesto</t>
  </si>
  <si>
    <t>Gebackener Kabeljau</t>
  </si>
  <si>
    <t>Gemischtes Grillgemüse</t>
  </si>
  <si>
    <t>Eisbecher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</si>
</sst>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quot;$&quot;#,##0.00"/>
    <numFmt numFmtId="166" formatCode="[h]:mm:ss;@"/>
  </numFmts>
  <fonts count="15" x14ac:knownFonts="1">
    <font>
      <sz val="10"/>
      <color theme="3"/>
      <name val="Calibri"/>
      <family val="2"/>
      <scheme val="minor"/>
    </font>
    <font>
      <b/>
      <sz val="11"/>
      <color theme="1"/>
      <name val="Calibri"/>
      <family val="2"/>
      <scheme val="minor"/>
    </font>
    <font>
      <sz val="9"/>
      <color indexed="81"/>
      <name val="Tahoma"/>
      <family val="2"/>
    </font>
    <font>
      <b/>
      <sz val="9"/>
      <color indexed="81"/>
      <name val="Tahoma"/>
      <family val="2"/>
    </font>
    <font>
      <sz val="10"/>
      <color theme="3"/>
      <name val="Calibri"/>
      <family val="2"/>
      <scheme val="minor"/>
    </font>
    <font>
      <sz val="36"/>
      <color theme="8"/>
      <name val="Calibri"/>
      <family val="2"/>
      <scheme val="major"/>
    </font>
    <font>
      <sz val="11"/>
      <color theme="0"/>
      <name val="Calibri"/>
      <family val="2"/>
      <scheme val="minor"/>
    </font>
    <font>
      <b/>
      <sz val="13"/>
      <color theme="3"/>
      <name val="Calibri"/>
      <family val="2"/>
      <scheme val="minor"/>
    </font>
    <font>
      <b/>
      <sz val="12"/>
      <color theme="0"/>
      <name val="Calibri"/>
      <family val="2"/>
      <scheme val="major"/>
    </font>
    <font>
      <b/>
      <sz val="36"/>
      <color theme="4"/>
      <name val="Calibri"/>
      <family val="2"/>
      <scheme val="major"/>
    </font>
    <font>
      <sz val="11"/>
      <color theme="3"/>
      <name val="Calibri"/>
      <family val="2"/>
      <scheme val="minor"/>
    </font>
    <font>
      <sz val="8"/>
      <color rgb="FFFF0000"/>
      <name val="Calibri"/>
      <family val="2"/>
      <scheme val="minor"/>
    </font>
    <font>
      <sz val="11"/>
      <color theme="4" tint="-0.249977111117893"/>
      <name val="Calibri"/>
      <family val="2"/>
      <scheme val="minor"/>
    </font>
    <font>
      <b/>
      <sz val="10"/>
      <color theme="0"/>
      <name val="Calibri"/>
      <family val="2"/>
      <scheme val="minor"/>
    </font>
    <font>
      <sz val="10"/>
      <color theme="4" tint="-0.499984740745262"/>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
    <border>
      <left/>
      <right/>
      <top/>
      <bottom/>
      <diagonal/>
    </border>
  </borders>
  <cellStyleXfs count="4">
    <xf numFmtId="0" fontId="0" fillId="0" borderId="0">
      <alignment vertical="center"/>
    </xf>
    <xf numFmtId="0" fontId="9" fillId="0" borderId="0" applyNumberFormat="0" applyFill="0" applyBorder="0" applyAlignment="0" applyProtection="0"/>
    <xf numFmtId="0" fontId="8" fillId="3" borderId="0" applyNumberFormat="0" applyProtection="0">
      <alignment horizontal="left" vertical="center" indent="1"/>
    </xf>
    <xf numFmtId="0" fontId="7" fillId="0" borderId="0" applyNumberFormat="0" applyFill="0" applyBorder="0" applyAlignment="0" applyProtection="0"/>
  </cellStyleXfs>
  <cellXfs count="56">
    <xf numFmtId="0" fontId="0" fillId="0" borderId="0" xfId="0">
      <alignment vertical="center"/>
    </xf>
    <xf numFmtId="0" fontId="0" fillId="0" borderId="0" xfId="0" applyAlignment="1">
      <alignment horizontal="center"/>
    </xf>
    <xf numFmtId="0" fontId="0" fillId="0" borderId="0" xfId="0" applyAlignment="1">
      <alignment horizontal="center" vertical="center"/>
    </xf>
    <xf numFmtId="0" fontId="0" fillId="0" borderId="0" xfId="0">
      <alignment vertical="center"/>
    </xf>
    <xf numFmtId="165" fontId="4" fillId="2" borderId="0" xfId="0" applyNumberFormat="1" applyFont="1" applyFill="1">
      <alignment vertical="center"/>
    </xf>
    <xf numFmtId="0" fontId="4" fillId="2" borderId="0" xfId="0" applyFont="1" applyFill="1">
      <alignment vertical="center"/>
    </xf>
    <xf numFmtId="0" fontId="4" fillId="2" borderId="0" xfId="0" applyFont="1" applyFill="1" applyAlignment="1">
      <alignment horizontal="center"/>
    </xf>
    <xf numFmtId="165" fontId="0" fillId="0" borderId="0" xfId="0" applyNumberFormat="1" applyAlignment="1">
      <alignment horizontal="right" vertical="center" indent="5"/>
    </xf>
    <xf numFmtId="0" fontId="0" fillId="0" borderId="0" xfId="0">
      <alignment vertical="center"/>
    </xf>
    <xf numFmtId="0" fontId="5" fillId="2" borderId="0" xfId="0" applyFont="1" applyFill="1">
      <alignment vertical="center"/>
    </xf>
    <xf numFmtId="0" fontId="0" fillId="0" borderId="0" xfId="0" applyFont="1" applyFill="1" applyBorder="1" applyAlignment="1">
      <alignment horizontal="left" vertical="center"/>
    </xf>
    <xf numFmtId="0" fontId="6" fillId="3" borderId="0" xfId="0" applyFont="1" applyFill="1" applyAlignment="1">
      <alignment horizontal="left" indent="1"/>
    </xf>
    <xf numFmtId="0" fontId="0" fillId="3" borderId="0" xfId="0" applyFill="1">
      <alignment vertical="center"/>
    </xf>
    <xf numFmtId="0" fontId="6" fillId="3" borderId="0" xfId="0" applyFont="1" applyFill="1" applyAlignment="1">
      <alignment vertical="center"/>
    </xf>
    <xf numFmtId="0" fontId="0" fillId="0" borderId="0" xfId="0">
      <alignment vertical="center"/>
    </xf>
    <xf numFmtId="0" fontId="7" fillId="0" borderId="0" xfId="3" applyFill="1" applyAlignment="1">
      <alignment horizontal="left"/>
    </xf>
    <xf numFmtId="14" fontId="0" fillId="0" borderId="0" xfId="0" applyNumberFormat="1">
      <alignment vertical="center"/>
    </xf>
    <xf numFmtId="164" fontId="0" fillId="0" borderId="0" xfId="0" applyNumberFormat="1">
      <alignment vertical="center"/>
    </xf>
    <xf numFmtId="0" fontId="1" fillId="0" borderId="0" xfId="0" applyFont="1" applyAlignment="1">
      <alignment horizontal="center" vertical="center"/>
    </xf>
    <xf numFmtId="0" fontId="0" fillId="0" borderId="0" xfId="0" applyAlignment="1">
      <alignment vertical="center"/>
    </xf>
    <xf numFmtId="0" fontId="10" fillId="0" borderId="0" xfId="0" applyFont="1" applyAlignment="1">
      <alignment horizontal="left" vertical="center" indent="1"/>
    </xf>
    <xf numFmtId="0" fontId="0" fillId="0" borderId="0" xfId="0" applyAlignment="1"/>
    <xf numFmtId="0" fontId="0" fillId="0" borderId="0" xfId="0" applyAlignment="1">
      <alignment horizontal="left" vertical="center" indent="1"/>
    </xf>
    <xf numFmtId="0" fontId="0" fillId="0" borderId="0" xfId="0" applyFont="1" applyFill="1" applyBorder="1" applyAlignment="1">
      <alignment horizontal="right" vertical="center" indent="1"/>
    </xf>
    <xf numFmtId="0" fontId="0" fillId="0" borderId="0" xfId="0" applyNumberFormat="1" applyFont="1" applyFill="1" applyBorder="1" applyAlignment="1">
      <alignment horizontal="right" vertical="center" indent="1"/>
    </xf>
    <xf numFmtId="166" fontId="0" fillId="0" borderId="0" xfId="0" applyNumberFormat="1" applyFont="1" applyFill="1" applyBorder="1" applyAlignment="1">
      <alignment horizontal="right" vertical="center" indent="1"/>
    </xf>
    <xf numFmtId="0" fontId="0" fillId="0" borderId="0" xfId="0" applyAlignment="1">
      <alignment horizontal="left"/>
    </xf>
    <xf numFmtId="0" fontId="11" fillId="0" borderId="0" xfId="0" applyFont="1">
      <alignment vertical="center"/>
    </xf>
    <xf numFmtId="0" fontId="0" fillId="0" borderId="0" xfId="0" applyFont="1" applyFill="1" applyBorder="1" applyAlignment="1"/>
    <xf numFmtId="2" fontId="0" fillId="0" borderId="0" xfId="0" applyNumberFormat="1" applyAlignment="1">
      <alignment horizontal="left"/>
    </xf>
    <xf numFmtId="0" fontId="0" fillId="0" borderId="0" xfId="0" applyAlignment="1">
      <alignment horizontal="left" indent="1"/>
    </xf>
    <xf numFmtId="0" fontId="1" fillId="0" borderId="0" xfId="0" applyFont="1" applyAlignment="1">
      <alignment horizontal="left" vertical="center" indent="1"/>
    </xf>
    <xf numFmtId="0" fontId="0" fillId="0" borderId="0" xfId="0" applyFont="1" applyBorder="1" applyAlignment="1">
      <alignment horizontal="left" vertical="center" indent="2"/>
    </xf>
    <xf numFmtId="0" fontId="0" fillId="0" borderId="0" xfId="0" applyFont="1" applyBorder="1">
      <alignment vertical="center"/>
    </xf>
    <xf numFmtId="14" fontId="0" fillId="0" borderId="0" xfId="0" applyNumberFormat="1" applyFont="1" applyBorder="1" applyAlignment="1">
      <alignment horizontal="right" vertical="center" indent="1"/>
    </xf>
    <xf numFmtId="0" fontId="0" fillId="0" borderId="0" xfId="0" applyFont="1" applyBorder="1" applyAlignment="1">
      <alignment vertical="center"/>
    </xf>
    <xf numFmtId="0" fontId="0" fillId="0" borderId="0" xfId="0" applyFont="1" applyBorder="1" applyAlignment="1">
      <alignment horizontal="center" vertical="center"/>
    </xf>
    <xf numFmtId="0" fontId="12" fillId="0" borderId="0" xfId="0" applyFont="1" applyAlignment="1">
      <alignment horizontal="center" vertical="center"/>
    </xf>
    <xf numFmtId="164" fontId="12" fillId="0" borderId="0" xfId="0" applyNumberFormat="1" applyFont="1" applyAlignment="1">
      <alignment horizontal="center" vertical="center"/>
    </xf>
    <xf numFmtId="0" fontId="13" fillId="3" borderId="0" xfId="0" applyFont="1" applyFill="1" applyBorder="1" applyAlignment="1">
      <alignment horizontal="center" vertical="center"/>
    </xf>
    <xf numFmtId="0" fontId="8" fillId="3" borderId="0" xfId="2">
      <alignment horizontal="left" vertical="center" indent="1"/>
    </xf>
    <xf numFmtId="0" fontId="9" fillId="0" borderId="0" xfId="1" applyAlignment="1">
      <alignment vertical="center"/>
    </xf>
    <xf numFmtId="0" fontId="0" fillId="0" borderId="0" xfId="0" applyFont="1" applyAlignment="1">
      <alignment horizontal="left" vertical="center" indent="13"/>
    </xf>
    <xf numFmtId="14" fontId="14" fillId="0" borderId="0" xfId="0" applyNumberFormat="1" applyFont="1" applyAlignment="1">
      <alignment horizontal="left" vertical="center" indent="13"/>
    </xf>
    <xf numFmtId="0" fontId="8" fillId="3" borderId="0" xfId="2" applyAlignment="1">
      <alignment horizontal="left" vertical="center"/>
    </xf>
    <xf numFmtId="14" fontId="0" fillId="0" borderId="0" xfId="0" applyNumberFormat="1" applyFont="1" applyFill="1" applyBorder="1" applyAlignment="1">
      <alignment horizontal="right" vertical="center" indent="2"/>
    </xf>
    <xf numFmtId="0" fontId="8" fillId="3" borderId="0" xfId="2" applyAlignment="1">
      <alignment horizontal="center" vertical="center"/>
    </xf>
    <xf numFmtId="0" fontId="9" fillId="0" borderId="0" xfId="1" applyAlignment="1">
      <alignment vertical="center"/>
    </xf>
    <xf numFmtId="20" fontId="0" fillId="0" borderId="0" xfId="0" applyNumberFormat="1" applyFont="1" applyFill="1" applyBorder="1" applyAlignment="1">
      <alignment horizontal="right" vertical="center" indent="1"/>
    </xf>
    <xf numFmtId="20" fontId="0" fillId="0" borderId="0" xfId="0" applyNumberFormat="1">
      <alignment vertical="center"/>
    </xf>
    <xf numFmtId="14" fontId="4" fillId="2" borderId="0" xfId="0" applyNumberFormat="1" applyFont="1" applyFill="1">
      <alignment vertical="center"/>
    </xf>
    <xf numFmtId="20" fontId="4" fillId="2" borderId="0" xfId="0" applyNumberFormat="1" applyFont="1" applyFill="1">
      <alignment vertical="center"/>
    </xf>
    <xf numFmtId="0" fontId="9" fillId="0" borderId="0" xfId="1" applyFont="1" applyAlignment="1">
      <alignment vertical="center"/>
    </xf>
    <xf numFmtId="0" fontId="9" fillId="2" borderId="0" xfId="1" applyFill="1" applyAlignment="1">
      <alignment horizontal="center" vertical="center"/>
    </xf>
    <xf numFmtId="0" fontId="8" fillId="3" borderId="0" xfId="2" applyAlignment="1">
      <alignment horizontal="left" vertical="center" indent="1"/>
    </xf>
    <xf numFmtId="0" fontId="9" fillId="0" borderId="0" xfId="1" applyAlignment="1">
      <alignment horizontal="center" vertical="center"/>
    </xf>
  </cellXfs>
  <cellStyles count="4">
    <cellStyle name="Heading 1" xfId="2" builtinId="16" customBuiltin="1"/>
    <cellStyle name="Heading 2" xfId="3" builtinId="17" customBuiltin="1"/>
    <cellStyle name="Normal" xfId="0" builtinId="0" customBuiltin="1"/>
    <cellStyle name="Title" xfId="1" builtinId="15" customBuiltin="1"/>
  </cellStyles>
  <dxfs count="52">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7" formatCode="dd/mm/yyyy"/>
      <alignment horizontal="right" vertical="center" textRotation="0" wrapText="0" indent="1" justifyLastLine="0" shrinkToFit="0" readingOrder="0"/>
    </dxf>
    <dxf>
      <font>
        <color rgb="FFFF0000"/>
      </font>
    </dxf>
    <dxf>
      <alignment horizontal="right" vertical="center" textRotation="0" wrapText="0" indent="1" justifyLastLine="0" shrinkToFit="0" readingOrder="0"/>
    </dxf>
    <dxf>
      <alignment horizontal="right" vertical="center" textRotation="0" wrapText="0" indent="1" justifyLastLine="0" shrinkToFit="0" readingOrder="0"/>
    </dxf>
    <dxf>
      <alignment horizontal="right" vertical="center" textRotation="0" wrapText="0" indent="1" justifyLastLine="0" shrinkToFit="0" readingOrder="0"/>
    </dxf>
    <dxf>
      <alignment horizontal="right" vertical="center" textRotation="0" wrapText="0" indent="1" justifyLastLine="0" shrinkToFit="0" readingOrder="0"/>
    </dxf>
    <dxf>
      <alignment horizontal="right" vertical="center" textRotation="0" wrapText="0" indent="1" justifyLastLine="0" shrinkToFit="0" readingOrder="0"/>
    </dxf>
    <dxf>
      <alignment horizontal="right" vertical="center" textRotation="0" wrapText="0" indent="1" justifyLastLine="0" shrinkToFit="0" readingOrder="0"/>
    </dxf>
    <dxf>
      <alignment horizontal="right" vertical="center" textRotation="0" wrapText="0" indent="1" justifyLastLine="0" shrinkToFit="0" readingOrder="0"/>
    </dxf>
    <dxf>
      <numFmt numFmtId="168" formatCode="hh:mm"/>
      <alignment horizontal="right" vertical="center" textRotation="0" wrapText="0" indent="1" justifyLastLine="0" shrinkToFit="0" readingOrder="0"/>
    </dxf>
    <dxf>
      <font>
        <b/>
        <i val="0"/>
        <strike val="0"/>
        <condense val="0"/>
        <extend val="0"/>
        <outline val="0"/>
        <shadow val="0"/>
        <u val="none"/>
        <vertAlign val="baseline"/>
        <sz val="10"/>
        <color theme="3"/>
        <name val="Calibri"/>
        <scheme val="minor"/>
      </font>
    </dxf>
    <dxf>
      <numFmt numFmtId="167" formatCode="dd/mm/yyyy"/>
      <alignment horizontal="right" vertical="center" textRotation="0" wrapText="0" indent="2" justifyLastLine="0" shrinkToFit="0" readingOrder="0"/>
    </dxf>
    <dxf>
      <font>
        <strike/>
      </font>
    </dxf>
    <dxf>
      <numFmt numFmtId="164" formatCode="0.0"/>
    </dxf>
    <dxf>
      <numFmt numFmtId="168" formatCode="hh:mm"/>
    </dxf>
    <dxf>
      <numFmt numFmtId="167" formatCode="dd/mm/yyyy"/>
    </dxf>
    <dxf>
      <numFmt numFmtId="164" formatCode="0.0"/>
    </dxf>
    <dxf>
      <numFmt numFmtId="168" formatCode="hh:mm"/>
    </dxf>
    <dxf>
      <numFmt numFmtId="167" formatCode="dd/mm/yyyy"/>
    </dxf>
    <dxf>
      <numFmt numFmtId="164" formatCode="0.0"/>
    </dxf>
    <dxf>
      <numFmt numFmtId="168" formatCode="hh:mm"/>
    </dxf>
    <dxf>
      <numFmt numFmtId="167" formatCode="dd/mm/yyyy"/>
    </dxf>
    <dxf>
      <numFmt numFmtId="164" formatCode="0.0"/>
    </dxf>
    <dxf>
      <numFmt numFmtId="168" formatCode="hh:mm"/>
    </dxf>
    <dxf>
      <numFmt numFmtId="167" formatCode="dd/mm/yyyy"/>
    </dxf>
    <dxf>
      <numFmt numFmtId="164" formatCode="0.0"/>
    </dxf>
    <dxf>
      <numFmt numFmtId="168" formatCode="hh:mm"/>
    </dxf>
    <dxf>
      <numFmt numFmtId="167" formatCode="dd/mm/yyyy"/>
    </dxf>
    <dxf>
      <font>
        <color rgb="FFFF0000"/>
      </font>
    </dxf>
    <dxf>
      <font>
        <b/>
        <i val="0"/>
      </font>
    </dxf>
    <dxf>
      <font>
        <b/>
        <i val="0"/>
      </font>
    </dxf>
    <dxf>
      <font>
        <b/>
        <i val="0"/>
        <color theme="3"/>
      </font>
    </dxf>
    <dxf>
      <font>
        <b/>
        <i val="0"/>
      </font>
    </dxf>
    <dxf>
      <font>
        <b/>
        <i val="0"/>
      </font>
    </dxf>
    <dxf>
      <font>
        <b/>
        <i val="0"/>
        <color theme="3"/>
      </font>
      <border>
        <top style="medium">
          <color theme="4"/>
        </top>
        <bottom style="medium">
          <color theme="4"/>
        </bottom>
      </border>
    </dxf>
    <dxf>
      <border>
        <bottom style="thin">
          <color theme="2"/>
        </bottom>
        <horizontal style="thin">
          <color theme="2"/>
        </horizontal>
      </border>
    </dxf>
  </dxfs>
  <tableStyles count="1" defaultTableStyle="TableStyleMedium2" defaultPivotStyle="PivotStyleLight16">
    <tableStyle name="Fitnessplan" pivot="0" count="2">
      <tableStyleElement type="wholeTable" dxfId="51"/>
      <tableStyleElement type="headerRow" dxfId="5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1"/>
          <c:order val="0"/>
          <c:tx>
            <c:strRef>
              <c:f>Fitnessplan!$B$13</c:f>
              <c:strCache>
                <c:ptCount val="1"/>
                <c:pt idx="0">
                  <c:v>Taille</c:v>
                </c:pt>
              </c:strCache>
            </c:strRef>
          </c:tx>
          <c:spPr>
            <a:ln w="15875" cap="rnd">
              <a:solidFill>
                <a:schemeClr val="accent2"/>
              </a:solidFill>
              <a:round/>
            </a:ln>
            <a:effectLst/>
          </c:spPr>
          <c:marker>
            <c:symbol val="circle"/>
            <c:size val="5"/>
            <c:spPr>
              <a:solidFill>
                <a:schemeClr val="bg1"/>
              </a:solidFill>
              <a:ln w="19050">
                <a:solidFill>
                  <a:schemeClr val="accent2"/>
                </a:solidFill>
              </a:ln>
              <a:effectLst/>
            </c:spPr>
          </c:marker>
          <c:val>
            <c:numRef>
              <c:f>Fitnessplan!$H$20:$H$23</c:f>
              <c:numCache>
                <c:formatCode>0.0</c:formatCode>
                <c:ptCount val="4"/>
                <c:pt idx="0">
                  <c:v>91.4</c:v>
                </c:pt>
                <c:pt idx="1">
                  <c:v>93.2</c:v>
                </c:pt>
                <c:pt idx="2">
                  <c:v>96.5</c:v>
                </c:pt>
                <c:pt idx="3">
                  <c:v>88.8</c:v>
                </c:pt>
              </c:numCache>
            </c:numRef>
          </c:val>
          <c:smooth val="0"/>
          <c:extLst xmlns:c16r2="http://schemas.microsoft.com/office/drawing/2015/06/chart">
            <c:ext xmlns:c16="http://schemas.microsoft.com/office/drawing/2014/chart" uri="{C3380CC4-5D6E-409C-BE32-E72D297353CC}">
              <c16:uniqueId val="{00000000-9D27-4CCB-A4C4-4D02095B693C}"/>
            </c:ext>
          </c:extLst>
        </c:ser>
        <c:ser>
          <c:idx val="0"/>
          <c:order val="1"/>
          <c:tx>
            <c:strRef>
              <c:f>Fitnessplan!$B$14</c:f>
              <c:strCache>
                <c:ptCount val="1"/>
                <c:pt idx="0">
                  <c:v>Bizeps</c:v>
                </c:pt>
              </c:strCache>
            </c:strRef>
          </c:tx>
          <c:spPr>
            <a:ln w="15875" cap="rnd">
              <a:solidFill>
                <a:schemeClr val="accent3"/>
              </a:solidFill>
              <a:round/>
            </a:ln>
            <a:effectLst/>
          </c:spPr>
          <c:marker>
            <c:symbol val="circle"/>
            <c:size val="5"/>
            <c:spPr>
              <a:solidFill>
                <a:schemeClr val="bg1"/>
              </a:solidFill>
              <a:ln w="19050">
                <a:solidFill>
                  <a:schemeClr val="accent3"/>
                </a:solidFill>
              </a:ln>
              <a:effectLst/>
            </c:spPr>
          </c:marker>
          <c:val>
            <c:numRef>
              <c:f>Fitnessplan!$L$20:$L$24</c:f>
              <c:numCache>
                <c:formatCode>0.0</c:formatCode>
                <c:ptCount val="5"/>
                <c:pt idx="0">
                  <c:v>34.200000000000003</c:v>
                </c:pt>
                <c:pt idx="1">
                  <c:v>34.200000000000003</c:v>
                </c:pt>
                <c:pt idx="2">
                  <c:v>34.5</c:v>
                </c:pt>
                <c:pt idx="3">
                  <c:v>35.1</c:v>
                </c:pt>
                <c:pt idx="4">
                  <c:v>35.5</c:v>
                </c:pt>
              </c:numCache>
            </c:numRef>
          </c:val>
          <c:smooth val="0"/>
          <c:extLst xmlns:c16r2="http://schemas.microsoft.com/office/drawing/2015/06/chart">
            <c:ext xmlns:c16="http://schemas.microsoft.com/office/drawing/2014/chart" uri="{C3380CC4-5D6E-409C-BE32-E72D297353CC}">
              <c16:uniqueId val="{00000001-9D27-4CCB-A4C4-4D02095B693C}"/>
            </c:ext>
          </c:extLst>
        </c:ser>
        <c:ser>
          <c:idx val="2"/>
          <c:order val="2"/>
          <c:tx>
            <c:strRef>
              <c:f>Fitnessplan!$B$15</c:f>
              <c:strCache>
                <c:ptCount val="1"/>
                <c:pt idx="0">
                  <c:v>Hüfte</c:v>
                </c:pt>
              </c:strCache>
            </c:strRef>
          </c:tx>
          <c:spPr>
            <a:ln w="15875" cap="rnd">
              <a:solidFill>
                <a:schemeClr val="accent1"/>
              </a:solidFill>
              <a:round/>
            </a:ln>
            <a:effectLst/>
          </c:spPr>
          <c:marker>
            <c:symbol val="circle"/>
            <c:size val="5"/>
            <c:spPr>
              <a:solidFill>
                <a:schemeClr val="bg1"/>
              </a:solidFill>
              <a:ln w="19050">
                <a:solidFill>
                  <a:schemeClr val="accent1"/>
                </a:solidFill>
              </a:ln>
              <a:effectLst/>
            </c:spPr>
          </c:marker>
          <c:val>
            <c:numRef>
              <c:f>Fitnessplan!$P$20:$P$22</c:f>
              <c:numCache>
                <c:formatCode>0.0</c:formatCode>
                <c:ptCount val="3"/>
                <c:pt idx="0">
                  <c:v>114</c:v>
                </c:pt>
                <c:pt idx="1">
                  <c:v>114.5</c:v>
                </c:pt>
                <c:pt idx="2">
                  <c:v>107.4</c:v>
                </c:pt>
              </c:numCache>
            </c:numRef>
          </c:val>
          <c:smooth val="0"/>
          <c:extLst xmlns:c16r2="http://schemas.microsoft.com/office/drawing/2015/06/chart">
            <c:ext xmlns:c16="http://schemas.microsoft.com/office/drawing/2014/chart" uri="{C3380CC4-5D6E-409C-BE32-E72D297353CC}">
              <c16:uniqueId val="{00000002-9D27-4CCB-A4C4-4D02095B693C}"/>
            </c:ext>
          </c:extLst>
        </c:ser>
        <c:ser>
          <c:idx val="3"/>
          <c:order val="3"/>
          <c:tx>
            <c:strRef>
              <c:f>Fitnessplan!$B$16</c:f>
              <c:strCache>
                <c:ptCount val="1"/>
                <c:pt idx="0">
                  <c:v>Oberschenkel</c:v>
                </c:pt>
              </c:strCache>
            </c:strRef>
          </c:tx>
          <c:spPr>
            <a:ln w="15875" cap="rnd">
              <a:solidFill>
                <a:schemeClr val="accent4"/>
              </a:solidFill>
              <a:round/>
            </a:ln>
            <a:effectLst/>
          </c:spPr>
          <c:marker>
            <c:symbol val="circle"/>
            <c:size val="5"/>
            <c:spPr>
              <a:solidFill>
                <a:schemeClr val="bg1"/>
              </a:solidFill>
              <a:ln w="19050">
                <a:solidFill>
                  <a:schemeClr val="accent4"/>
                </a:solidFill>
              </a:ln>
              <a:effectLst/>
            </c:spPr>
          </c:marker>
          <c:val>
            <c:numRef>
              <c:f>Fitnessplan!$T$20:$T$26</c:f>
              <c:numCache>
                <c:formatCode>0.0</c:formatCode>
                <c:ptCount val="7"/>
                <c:pt idx="0">
                  <c:v>55</c:v>
                </c:pt>
                <c:pt idx="1">
                  <c:v>52.5</c:v>
                </c:pt>
                <c:pt idx="2">
                  <c:v>51.2</c:v>
                </c:pt>
                <c:pt idx="3">
                  <c:v>52.5</c:v>
                </c:pt>
                <c:pt idx="4">
                  <c:v>55</c:v>
                </c:pt>
                <c:pt idx="5">
                  <c:v>52.5</c:v>
                </c:pt>
                <c:pt idx="6">
                  <c:v>50.8</c:v>
                </c:pt>
              </c:numCache>
            </c:numRef>
          </c:val>
          <c:smooth val="0"/>
          <c:extLst xmlns:c16r2="http://schemas.microsoft.com/office/drawing/2015/06/chart">
            <c:ext xmlns:c16="http://schemas.microsoft.com/office/drawing/2014/chart" uri="{C3380CC4-5D6E-409C-BE32-E72D297353CC}">
              <c16:uniqueId val="{00000003-9D27-4CCB-A4C4-4D02095B693C}"/>
            </c:ext>
          </c:extLst>
        </c:ser>
        <c:ser>
          <c:idx val="4"/>
          <c:order val="4"/>
          <c:tx>
            <c:strRef>
              <c:f>Fitnessplan!$B$13</c:f>
              <c:strCache>
                <c:ptCount val="1"/>
                <c:pt idx="0">
                  <c:v>Taille</c:v>
                </c:pt>
              </c:strCache>
            </c:strRef>
          </c:tx>
          <c:spPr>
            <a:ln w="28575" cap="rnd">
              <a:noFill/>
              <a:round/>
            </a:ln>
            <a:effectLst/>
          </c:spPr>
          <c:marker>
            <c:symbol val="circle"/>
            <c:size val="5"/>
            <c:spPr>
              <a:noFill/>
              <a:ln w="9525">
                <a:noFill/>
              </a:ln>
              <a:effectLst/>
            </c:spPr>
          </c:marker>
          <c:dLbls>
            <c:spPr>
              <a:noFill/>
              <a:ln>
                <a:noFill/>
              </a:ln>
              <a:effectLst/>
            </c:spPr>
            <c:txPr>
              <a:bodyPr rot="0" spcFirstLastPara="1" vertOverflow="ellipsis" vert="horz" wrap="square" anchor="ctr" anchorCtr="1"/>
              <a:lstStyle/>
              <a:p>
                <a:pPr>
                  <a:defRPr sz="1000" b="0" i="0" u="none" strike="noStrike" kern="1200" baseline="0">
                    <a:solidFill>
                      <a:schemeClr val="accent2">
                        <a:lumMod val="75000"/>
                      </a:schemeClr>
                    </a:solidFill>
                    <a:latin typeface="+mn-lt"/>
                    <a:ea typeface="+mn-ea"/>
                    <a:cs typeface="+mn-cs"/>
                  </a:defRPr>
                </a:pPr>
                <a:endParaRPr lang="en-US"/>
              </a:p>
            </c:tx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Fitnessplan!$H$20</c:f>
              <c:numCache>
                <c:formatCode>0.0</c:formatCode>
                <c:ptCount val="1"/>
                <c:pt idx="0">
                  <c:v>91.4</c:v>
                </c:pt>
              </c:numCache>
            </c:numRef>
          </c:val>
          <c:smooth val="0"/>
          <c:extLst xmlns:c16r2="http://schemas.microsoft.com/office/drawing/2015/06/chart">
            <c:ext xmlns:c16="http://schemas.microsoft.com/office/drawing/2014/chart" uri="{C3380CC4-5D6E-409C-BE32-E72D297353CC}">
              <c16:uniqueId val="{00000004-9D27-4CCB-A4C4-4D02095B693C}"/>
            </c:ext>
          </c:extLst>
        </c:ser>
        <c:ser>
          <c:idx val="6"/>
          <c:order val="6"/>
          <c:tx>
            <c:strRef>
              <c:f>Fitnessplan!$B$15</c:f>
              <c:strCache>
                <c:ptCount val="1"/>
                <c:pt idx="0">
                  <c:v>Hüfte</c:v>
                </c:pt>
              </c:strCache>
            </c:strRef>
          </c:tx>
          <c:spPr>
            <a:ln w="28575" cap="rnd">
              <a:noFill/>
              <a:round/>
            </a:ln>
            <a:effectLst/>
          </c:spPr>
          <c:marker>
            <c:symbol val="circle"/>
            <c:size val="5"/>
            <c:spPr>
              <a:noFill/>
              <a:ln w="9525">
                <a:noFill/>
              </a:ln>
              <a:effectLst/>
            </c:spPr>
          </c:marker>
          <c:dLbls>
            <c:spPr>
              <a:noFill/>
              <a:ln>
                <a:noFill/>
              </a:ln>
              <a:effectLst/>
            </c:spPr>
            <c:txPr>
              <a:bodyPr rot="0" spcFirstLastPara="1" vertOverflow="ellipsis" vert="horz" wrap="square" anchor="ctr" anchorCtr="1"/>
              <a:lstStyle/>
              <a:p>
                <a:pPr>
                  <a:defRPr sz="1000" b="0" i="0" u="none" strike="noStrike" kern="1200" baseline="0">
                    <a:solidFill>
                      <a:schemeClr val="accent1">
                        <a:lumMod val="75000"/>
                      </a:schemeClr>
                    </a:solidFill>
                    <a:latin typeface="+mn-lt"/>
                    <a:ea typeface="+mn-ea"/>
                    <a:cs typeface="+mn-cs"/>
                  </a:defRPr>
                </a:pPr>
                <a:endParaRPr lang="en-US"/>
              </a:p>
            </c:tx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Fitnessplan!$P$20</c:f>
              <c:numCache>
                <c:formatCode>0.0</c:formatCode>
                <c:ptCount val="1"/>
                <c:pt idx="0">
                  <c:v>114</c:v>
                </c:pt>
              </c:numCache>
            </c:numRef>
          </c:val>
          <c:smooth val="0"/>
          <c:extLst xmlns:c16r2="http://schemas.microsoft.com/office/drawing/2015/06/chart">
            <c:ext xmlns:c16="http://schemas.microsoft.com/office/drawing/2014/chart" uri="{C3380CC4-5D6E-409C-BE32-E72D297353CC}">
              <c16:uniqueId val="{00000005-9D27-4CCB-A4C4-4D02095B693C}"/>
            </c:ext>
          </c:extLst>
        </c:ser>
        <c:ser>
          <c:idx val="7"/>
          <c:order val="7"/>
          <c:tx>
            <c:strRef>
              <c:f>Fitnessplan!$B$16</c:f>
              <c:strCache>
                <c:ptCount val="1"/>
                <c:pt idx="0">
                  <c:v>Oberschenkel</c:v>
                </c:pt>
              </c:strCache>
            </c:strRef>
          </c:tx>
          <c:spPr>
            <a:ln w="28575" cap="rnd">
              <a:noFill/>
              <a:round/>
            </a:ln>
            <a:effectLst/>
          </c:spPr>
          <c:marker>
            <c:symbol val="circle"/>
            <c:size val="5"/>
            <c:spPr>
              <a:noFill/>
              <a:ln w="9525">
                <a:noFill/>
              </a:ln>
              <a:effectLst/>
            </c:spPr>
          </c:marker>
          <c:dLbls>
            <c:dLbl>
              <c:idx val="0"/>
              <c:layout>
                <c:manualLayout>
                  <c:x val="-7.4838821942837253E-2"/>
                  <c:y val="3.945394399664467E-3"/>
                </c:manualLayout>
              </c:layout>
              <c:tx>
                <c:rich>
                  <a:bodyPr/>
                  <a:lstStyle/>
                  <a:p>
                    <a:r>
                      <a:rPr lang="en-US" sz="1000" b="0" i="0" u="none" strike="noStrike" baseline="0"/>
                      <a:t>Oberschkl.</a:t>
                    </a:r>
                    <a:endParaRPr lang="en-US"/>
                  </a:p>
                </c:rich>
              </c:tx>
              <c:dLblPos val="r"/>
              <c:showLegendKey val="0"/>
              <c:showVal val="0"/>
              <c:showCatName val="0"/>
              <c:showSerName val="1"/>
              <c:showPercent val="0"/>
              <c:showBubbleSize val="0"/>
              <c:extLst xmlns:c16r2="http://schemas.microsoft.com/office/drawing/2015/06/chart">
                <c:ext xmlns:c15="http://schemas.microsoft.com/office/drawing/2012/chart" uri="{CE6537A1-D6FC-4f65-9D91-7224C49458BB}">
                  <c15:layout>
                    <c:manualLayout>
                      <c:w val="6.4250325062958288E-2"/>
                      <c:h val="0.14362950193356008"/>
                    </c:manualLayout>
                  </c15:layout>
                </c:ext>
                <c:ext xmlns:c16="http://schemas.microsoft.com/office/drawing/2014/chart" uri="{C3380CC4-5D6E-409C-BE32-E72D297353CC}">
                  <c16:uniqueId val="{00000006-9D27-4CCB-A4C4-4D02095B693C}"/>
                </c:ext>
              </c:extLst>
            </c:dLbl>
            <c:spPr>
              <a:noFill/>
              <a:ln>
                <a:noFill/>
              </a:ln>
              <a:effectLst/>
            </c:spPr>
            <c:txPr>
              <a:bodyPr rot="0" spcFirstLastPara="1" vertOverflow="ellipsis" vert="horz" wrap="square" anchor="t" anchorCtr="0"/>
              <a:lstStyle/>
              <a:p>
                <a:pPr>
                  <a:defRPr sz="1000" b="0" i="0" u="none" strike="noStrike" kern="1200" baseline="0">
                    <a:solidFill>
                      <a:schemeClr val="accent4">
                        <a:lumMod val="75000"/>
                      </a:schemeClr>
                    </a:solidFill>
                    <a:latin typeface="+mn-lt"/>
                    <a:ea typeface="+mn-ea"/>
                    <a:cs typeface="+mn-cs"/>
                  </a:defRPr>
                </a:pPr>
                <a:endParaRPr lang="en-US"/>
              </a:p>
            </c:tx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Fitnessplan!$T$20</c:f>
              <c:numCache>
                <c:formatCode>0.0</c:formatCode>
                <c:ptCount val="1"/>
                <c:pt idx="0">
                  <c:v>55</c:v>
                </c:pt>
              </c:numCache>
            </c:numRef>
          </c:val>
          <c:smooth val="0"/>
          <c:extLst xmlns:c16r2="http://schemas.microsoft.com/office/drawing/2015/06/chart">
            <c:ext xmlns:c16="http://schemas.microsoft.com/office/drawing/2014/chart" uri="{C3380CC4-5D6E-409C-BE32-E72D297353CC}">
              <c16:uniqueId val="{00000007-9D27-4CCB-A4C4-4D02095B693C}"/>
            </c:ext>
          </c:extLst>
        </c:ser>
        <c:dLbls>
          <c:showLegendKey val="0"/>
          <c:showVal val="0"/>
          <c:showCatName val="0"/>
          <c:showSerName val="0"/>
          <c:showPercent val="0"/>
          <c:showBubbleSize val="0"/>
        </c:dLbls>
        <c:marker val="1"/>
        <c:smooth val="0"/>
        <c:axId val="286702208"/>
        <c:axId val="287433856"/>
      </c:lineChart>
      <c:lineChart>
        <c:grouping val="standard"/>
        <c:varyColors val="0"/>
        <c:ser>
          <c:idx val="5"/>
          <c:order val="5"/>
          <c:tx>
            <c:strRef>
              <c:f>Fitnessplan!$B$14</c:f>
              <c:strCache>
                <c:ptCount val="1"/>
                <c:pt idx="0">
                  <c:v>Bizeps</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dPt>
            <c:idx val="0"/>
            <c:marker>
              <c:spPr>
                <a:noFill/>
                <a:ln w="9525">
                  <a:noFill/>
                </a:ln>
                <a:effectLst/>
              </c:spPr>
            </c:marker>
            <c:bubble3D val="0"/>
            <c:spPr>
              <a:ln w="28575" cap="rnd">
                <a:noFill/>
                <a:round/>
              </a:ln>
              <a:effectLst/>
            </c:spPr>
            <c:extLst xmlns:c16r2="http://schemas.microsoft.com/office/drawing/2015/06/chart">
              <c:ext xmlns:c16="http://schemas.microsoft.com/office/drawing/2014/chart" uri="{C3380CC4-5D6E-409C-BE32-E72D297353CC}">
                <c16:uniqueId val="{00000009-9D27-4CCB-A4C4-4D02095B693C}"/>
              </c:ext>
            </c:extLst>
          </c:dPt>
          <c:dLbls>
            <c:spPr>
              <a:noFill/>
              <a:ln>
                <a:noFill/>
              </a:ln>
              <a:effectLst/>
            </c:spPr>
            <c:txPr>
              <a:bodyPr rot="0" spcFirstLastPara="1" vertOverflow="ellipsis" vert="horz" wrap="square" anchor="ctr" anchorCtr="1"/>
              <a:lstStyle/>
              <a:p>
                <a:pPr>
                  <a:defRPr sz="1000" b="0" i="0" u="none" strike="noStrike" kern="1200" baseline="0">
                    <a:solidFill>
                      <a:schemeClr val="accent3">
                        <a:lumMod val="75000"/>
                      </a:schemeClr>
                    </a:solidFill>
                    <a:latin typeface="+mn-lt"/>
                    <a:ea typeface="+mn-ea"/>
                    <a:cs typeface="+mn-cs"/>
                  </a:defRPr>
                </a:pPr>
                <a:endParaRPr lang="en-US"/>
              </a:p>
            </c:txPr>
            <c:dLblPos val="l"/>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Fitnessplan!$L$20</c:f>
              <c:numCache>
                <c:formatCode>0.0</c:formatCode>
                <c:ptCount val="1"/>
                <c:pt idx="0">
                  <c:v>34.200000000000003</c:v>
                </c:pt>
              </c:numCache>
            </c:numRef>
          </c:val>
          <c:smooth val="0"/>
          <c:extLst xmlns:c16r2="http://schemas.microsoft.com/office/drawing/2015/06/chart">
            <c:ext xmlns:c16="http://schemas.microsoft.com/office/drawing/2014/chart" uri="{C3380CC4-5D6E-409C-BE32-E72D297353CC}">
              <c16:uniqueId val="{0000000A-9D27-4CCB-A4C4-4D02095B693C}"/>
            </c:ext>
          </c:extLst>
        </c:ser>
        <c:dLbls>
          <c:showLegendKey val="0"/>
          <c:showVal val="0"/>
          <c:showCatName val="0"/>
          <c:showSerName val="0"/>
          <c:showPercent val="0"/>
          <c:showBubbleSize val="0"/>
        </c:dLbls>
        <c:marker val="1"/>
        <c:smooth val="0"/>
        <c:axId val="287531392"/>
        <c:axId val="287435392"/>
      </c:lineChart>
      <c:catAx>
        <c:axId val="286702208"/>
        <c:scaling>
          <c:orientation val="minMax"/>
        </c:scaling>
        <c:delete val="1"/>
        <c:axPos val="b"/>
        <c:numFmt formatCode="m/d/yyyy" sourceLinked="1"/>
        <c:majorTickMark val="out"/>
        <c:minorTickMark val="none"/>
        <c:tickLblPos val="nextTo"/>
        <c:crossAx val="287433856"/>
        <c:crosses val="autoZero"/>
        <c:auto val="1"/>
        <c:lblAlgn val="ctr"/>
        <c:lblOffset val="100"/>
        <c:noMultiLvlLbl val="0"/>
      </c:catAx>
      <c:valAx>
        <c:axId val="287433856"/>
        <c:scaling>
          <c:orientation val="minMax"/>
          <c:min val="10"/>
        </c:scaling>
        <c:delete val="0"/>
        <c:axPos val="l"/>
        <c:majorGridlines>
          <c:spPr>
            <a:ln w="9525" cap="flat" cmpd="sng" algn="ctr">
              <a:solidFill>
                <a:schemeClr val="bg2"/>
              </a:solidFill>
              <a:round/>
            </a:ln>
            <a:effectLst/>
          </c:spPr>
        </c:majorGridlines>
        <c:numFmt formatCode="0.0" sourceLinked="1"/>
        <c:majorTickMark val="out"/>
        <c:minorTickMark val="none"/>
        <c:tickLblPos val="nextTo"/>
        <c:spPr>
          <a:noFill/>
          <a:ln>
            <a:solidFill>
              <a:schemeClr val="bg2">
                <a:lumMod val="9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6702208"/>
        <c:crosses val="autoZero"/>
        <c:crossBetween val="between"/>
      </c:valAx>
      <c:valAx>
        <c:axId val="287435392"/>
        <c:scaling>
          <c:orientation val="minMax"/>
          <c:min val="10"/>
        </c:scaling>
        <c:delete val="1"/>
        <c:axPos val="r"/>
        <c:numFmt formatCode="0.0" sourceLinked="1"/>
        <c:majorTickMark val="out"/>
        <c:minorTickMark val="none"/>
        <c:tickLblPos val="nextTo"/>
        <c:crossAx val="287531392"/>
        <c:crosses val="max"/>
        <c:crossBetween val="between"/>
      </c:valAx>
      <c:catAx>
        <c:axId val="287531392"/>
        <c:scaling>
          <c:orientation val="minMax"/>
        </c:scaling>
        <c:delete val="1"/>
        <c:axPos val="t"/>
        <c:majorTickMark val="out"/>
        <c:minorTickMark val="none"/>
        <c:tickLblPos val="nextTo"/>
        <c:crossAx val="287435392"/>
        <c:crosses val="max"/>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10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4976489358239793E-2"/>
          <c:y val="3.5898821470845554E-2"/>
          <c:w val="0.93131980970314265"/>
          <c:h val="0.85620915032679734"/>
        </c:manualLayout>
      </c:layout>
      <c:areaChart>
        <c:grouping val="standard"/>
        <c:varyColors val="0"/>
        <c:ser>
          <c:idx val="1"/>
          <c:order val="0"/>
          <c:tx>
            <c:strRef>
              <c:f>Fitnessplan!$B$12</c:f>
              <c:strCache>
                <c:ptCount val="1"/>
                <c:pt idx="0">
                  <c:v>Gewicht</c:v>
                </c:pt>
              </c:strCache>
            </c:strRef>
          </c:tx>
          <c:spPr>
            <a:solidFill>
              <a:schemeClr val="accent1">
                <a:lumMod val="60000"/>
                <a:lumOff val="40000"/>
              </a:schemeClr>
            </a:solidFill>
            <a:ln w="25400">
              <a:noFill/>
            </a:ln>
            <a:effectLst/>
          </c:spPr>
          <c:val>
            <c:numRef>
              <c:f>Fitnessplan!$D$20:$D$25</c:f>
              <c:numCache>
                <c:formatCode>0.0</c:formatCode>
                <c:ptCount val="6"/>
                <c:pt idx="0">
                  <c:v>70</c:v>
                </c:pt>
                <c:pt idx="1">
                  <c:v>69.3</c:v>
                </c:pt>
                <c:pt idx="2">
                  <c:v>69.2</c:v>
                </c:pt>
                <c:pt idx="3">
                  <c:v>69</c:v>
                </c:pt>
                <c:pt idx="4">
                  <c:v>69.3</c:v>
                </c:pt>
                <c:pt idx="5">
                  <c:v>69.099999999999994</c:v>
                </c:pt>
              </c:numCache>
            </c:numRef>
          </c:val>
          <c:extLst xmlns:c16r2="http://schemas.microsoft.com/office/drawing/2015/06/chart">
            <c:ext xmlns:c16="http://schemas.microsoft.com/office/drawing/2014/chart" uri="{C3380CC4-5D6E-409C-BE32-E72D297353CC}">
              <c16:uniqueId val="{00000000-EF3D-4173-B8C2-B1E7AB6087BB}"/>
            </c:ext>
          </c:extLst>
        </c:ser>
        <c:dLbls>
          <c:showLegendKey val="0"/>
          <c:showVal val="0"/>
          <c:showCatName val="0"/>
          <c:showSerName val="0"/>
          <c:showPercent val="0"/>
          <c:showBubbleSize val="0"/>
        </c:dLbls>
        <c:axId val="292266368"/>
        <c:axId val="292267904"/>
      </c:areaChart>
      <c:catAx>
        <c:axId val="292266368"/>
        <c:scaling>
          <c:orientation val="minMax"/>
        </c:scaling>
        <c:delete val="1"/>
        <c:axPos val="b"/>
        <c:numFmt formatCode="m/d/yyyy" sourceLinked="1"/>
        <c:majorTickMark val="out"/>
        <c:minorTickMark val="none"/>
        <c:tickLblPos val="nextTo"/>
        <c:crossAx val="292267904"/>
        <c:crosses val="autoZero"/>
        <c:auto val="1"/>
        <c:lblAlgn val="ctr"/>
        <c:lblOffset val="100"/>
        <c:noMultiLvlLbl val="1"/>
      </c:catAx>
      <c:valAx>
        <c:axId val="292267904"/>
        <c:scaling>
          <c:orientation val="minMax"/>
        </c:scaling>
        <c:delete val="0"/>
        <c:axPos val="l"/>
        <c:majorGridlines>
          <c:spPr>
            <a:ln w="9525" cap="flat" cmpd="sng" algn="ctr">
              <a:solidFill>
                <a:schemeClr val="bg2">
                  <a:lumMod val="90000"/>
                </a:schemeClr>
              </a:solidFill>
              <a:round/>
            </a:ln>
            <a:effectLst/>
          </c:spPr>
        </c:majorGridlines>
        <c:numFmt formatCode="0" sourceLinked="0"/>
        <c:majorTickMark val="out"/>
        <c:minorTickMark val="cross"/>
        <c:tickLblPos val="nextTo"/>
        <c:spPr>
          <a:noFill/>
          <a:ln>
            <a:solidFill>
              <a:schemeClr val="bg2"/>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2266368"/>
        <c:crosses val="autoZero"/>
        <c:crossBetween val="midCat"/>
      </c:valAx>
      <c:spPr>
        <a:noFill/>
        <a:ln>
          <a:solidFill>
            <a:schemeClr val="bg2"/>
          </a:solidFill>
        </a:ln>
        <a:effectLst/>
      </c:spPr>
    </c:plotArea>
    <c:plotVisOnly val="1"/>
    <c:dispBlanksAs val="zero"/>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5</xdr:col>
      <xdr:colOff>95250</xdr:colOff>
      <xdr:row>2</xdr:row>
      <xdr:rowOff>361950</xdr:rowOff>
    </xdr:from>
    <xdr:to>
      <xdr:col>20</xdr:col>
      <xdr:colOff>104775</xdr:colOff>
      <xdr:row>8</xdr:row>
      <xdr:rowOff>200025</xdr:rowOff>
    </xdr:to>
    <xdr:graphicFrame macro="">
      <xdr:nvGraphicFramePr>
        <xdr:cNvPr id="3" name="KörperGröße" descr="Liniendiagramm, mit dem der Erfolg ausgehend von jedem Anfangsstatus für Hüfte, Taille, Oberschenkel, Bizeps usw. verfolgt wird. " title="Körpergröße">
          <a:extLst>
            <a:ext uri="{FF2B5EF4-FFF2-40B4-BE49-F238E27FC236}">
              <a16:creationId xmlns:a16="http://schemas.microsoft.com/office/drawing/2014/main" xmlns=""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104775</xdr:colOff>
      <xdr:row>10</xdr:row>
      <xdr:rowOff>38100</xdr:rowOff>
    </xdr:from>
    <xdr:to>
      <xdr:col>20</xdr:col>
      <xdr:colOff>142875</xdr:colOff>
      <xdr:row>16</xdr:row>
      <xdr:rowOff>209550</xdr:rowOff>
    </xdr:to>
    <xdr:graphicFrame macro="">
      <xdr:nvGraphicFramePr>
        <xdr:cNvPr id="7" name="Gewicht" descr="Flächendiagramm, mit dem die Gewichtsabnahme verfolgt wird." title="Gewicht">
          <a:extLst>
            <a:ext uri="{FF2B5EF4-FFF2-40B4-BE49-F238E27FC236}">
              <a16:creationId xmlns:a16="http://schemas.microsoft.com/office/drawing/2014/main" xmlns=""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297017</xdr:colOff>
      <xdr:row>0</xdr:row>
      <xdr:rowOff>114300</xdr:rowOff>
    </xdr:from>
    <xdr:to>
      <xdr:col>20</xdr:col>
      <xdr:colOff>10747</xdr:colOff>
      <xdr:row>0</xdr:row>
      <xdr:rowOff>701801</xdr:rowOff>
    </xdr:to>
    <xdr:pic>
      <xdr:nvPicPr>
        <xdr:cNvPr id="4" name="Grafik 3" title="Schattenriss einer Person in unterschiedliche Übungsstellungen">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545042" y="114300"/>
          <a:ext cx="9276830" cy="5875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301699</xdr:colOff>
      <xdr:row>0</xdr:row>
      <xdr:rowOff>133350</xdr:rowOff>
    </xdr:from>
    <xdr:to>
      <xdr:col>8</xdr:col>
      <xdr:colOff>6475</xdr:colOff>
      <xdr:row>0</xdr:row>
      <xdr:rowOff>712834</xdr:rowOff>
    </xdr:to>
    <xdr:pic>
      <xdr:nvPicPr>
        <xdr:cNvPr id="3" name="Bild 2" title="Schattenriss einer Person in unterschiedliche Übungsstellungen">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35624" y="133350"/>
          <a:ext cx="3562401" cy="5794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197290</xdr:colOff>
      <xdr:row>0</xdr:row>
      <xdr:rowOff>161925</xdr:rowOff>
    </xdr:from>
    <xdr:to>
      <xdr:col>11</xdr:col>
      <xdr:colOff>1189534</xdr:colOff>
      <xdr:row>1</xdr:row>
      <xdr:rowOff>7984</xdr:rowOff>
    </xdr:to>
    <xdr:pic>
      <xdr:nvPicPr>
        <xdr:cNvPr id="3" name="Bild 1">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36065" y="161925"/>
          <a:ext cx="6545319" cy="579484"/>
        </a:xfrm>
        <a:prstGeom prst="rect">
          <a:avLst/>
        </a:prstGeom>
      </xdr:spPr>
    </xdr:pic>
    <xdr:clientData/>
  </xdr:twoCellAnchor>
</xdr:wsDr>
</file>

<file path=xl/tables/table1.xml><?xml version="1.0" encoding="utf-8"?>
<table xmlns="http://schemas.openxmlformats.org/spreadsheetml/2006/main" id="3" name="Status2" displayName="Status2" ref="F19:H23" totalsRowShown="0">
  <autoFilter ref="F19:H23"/>
  <tableColumns count="3">
    <tableColumn id="1" name="Datum" dataDxfId="43"/>
    <tableColumn id="3" name="Uhrzeit" dataDxfId="42"/>
    <tableColumn id="2" name="Umfang" dataDxfId="41"/>
  </tableColumns>
  <tableStyleInfo name="Fitnessplan" showFirstColumn="0" showLastColumn="0" showRowStripes="1" showColumnStripes="0"/>
  <extLst>
    <ext xmlns:x14="http://schemas.microsoft.com/office/spreadsheetml/2009/9/main" uri="{504A1905-F514-4f6f-8877-14C23A59335A}">
      <x14:table altText="Nachverfolgung Status 2" altTextSummary="Statusdetails wie Datum, Uhrzeit und Konfektionsgröße für benutzerdefinierten Status"/>
    </ext>
  </extLst>
</table>
</file>

<file path=xl/tables/table2.xml><?xml version="1.0" encoding="utf-8"?>
<table xmlns="http://schemas.openxmlformats.org/spreadsheetml/2006/main" id="1" name="Status1" displayName="Status1" ref="B19:D25" totalsRowShown="0">
  <autoFilter ref="B19:D25"/>
  <tableColumns count="3">
    <tableColumn id="1" name="Datum" dataDxfId="40"/>
    <tableColumn id="3" name="Uhrzeit" dataDxfId="39"/>
    <tableColumn id="2" name="Gewicht" dataDxfId="38"/>
  </tableColumns>
  <tableStyleInfo name="Fitnessplan" showFirstColumn="0" showLastColumn="0" showRowStripes="1" showColumnStripes="0"/>
  <extLst>
    <ext xmlns:x14="http://schemas.microsoft.com/office/spreadsheetml/2009/9/main" uri="{504A1905-F514-4f6f-8877-14C23A59335A}">
      <x14:table altText="Nachverfolgung Status 1" altTextSummary="Gewichtsdetails wie Datum, Uhrzeit und Gewicht. "/>
    </ext>
  </extLst>
</table>
</file>

<file path=xl/tables/table3.xml><?xml version="1.0" encoding="utf-8"?>
<table xmlns="http://schemas.openxmlformats.org/spreadsheetml/2006/main" id="4" name="Status3" displayName="Status3" ref="J19:L24" totalsRowShown="0">
  <autoFilter ref="J19:L24"/>
  <tableColumns count="3">
    <tableColumn id="1" name="Datum" dataDxfId="37"/>
    <tableColumn id="3" name="Uhrzeit" dataDxfId="36"/>
    <tableColumn id="2" name="Umfang" dataDxfId="35"/>
  </tableColumns>
  <tableStyleInfo name="Fitnessplan" showFirstColumn="0" showLastColumn="0" showRowStripes="1" showColumnStripes="0"/>
  <extLst>
    <ext xmlns:x14="http://schemas.microsoft.com/office/spreadsheetml/2009/9/main" uri="{504A1905-F514-4f6f-8877-14C23A59335A}">
      <x14:table altText="Nachverfolgung Status 3" altTextSummary="Statusdetails wie Datum, Uhrzeit und Konfektionsgröße für benutzerdefinierten Status"/>
    </ext>
  </extLst>
</table>
</file>

<file path=xl/tables/table4.xml><?xml version="1.0" encoding="utf-8"?>
<table xmlns="http://schemas.openxmlformats.org/spreadsheetml/2006/main" id="5" name="Status4" displayName="Status4" ref="N19:P22" totalsRowShown="0">
  <autoFilter ref="N19:P22"/>
  <tableColumns count="3">
    <tableColumn id="1" name="Datum" dataDxfId="34"/>
    <tableColumn id="3" name="Uhrzeit" dataDxfId="33"/>
    <tableColumn id="2" name="Umfang" dataDxfId="32"/>
  </tableColumns>
  <tableStyleInfo name="Fitnessplan" showFirstColumn="0" showLastColumn="0" showRowStripes="1" showColumnStripes="0"/>
  <extLst>
    <ext xmlns:x14="http://schemas.microsoft.com/office/spreadsheetml/2009/9/main" uri="{504A1905-F514-4f6f-8877-14C23A59335A}">
      <x14:table altText="Nachverfolgung Status 4" altTextSummary="Statusdetails wie Datum, Uhrzeit und Konfektionsgröße für benutzerdefinierten Status"/>
    </ext>
  </extLst>
</table>
</file>

<file path=xl/tables/table5.xml><?xml version="1.0" encoding="utf-8"?>
<table xmlns="http://schemas.openxmlformats.org/spreadsheetml/2006/main" id="6" name="Status5" displayName="Status5" ref="R19:T26" totalsRowShown="0">
  <autoFilter ref="R19:T26"/>
  <tableColumns count="3">
    <tableColumn id="1" name="Datum" dataDxfId="31"/>
    <tableColumn id="3" name="Uhrzeit" dataDxfId="30"/>
    <tableColumn id="2" name="Umfang" dataDxfId="29"/>
  </tableColumns>
  <tableStyleInfo name="Fitnessplan" showFirstColumn="0" showLastColumn="0" showRowStripes="1" showColumnStripes="0"/>
  <extLst>
    <ext xmlns:x14="http://schemas.microsoft.com/office/spreadsheetml/2009/9/main" uri="{504A1905-F514-4f6f-8877-14C23A59335A}">
      <x14:table altText="Nachverfolgung Status 5" altTextSummary="Statusdetails wie Datum, Uhrzeit und Konfektionsgröße für benutzerdefinierten Status"/>
    </ext>
  </extLst>
</table>
</file>

<file path=xl/tables/table6.xml><?xml version="1.0" encoding="utf-8"?>
<table xmlns="http://schemas.openxmlformats.org/spreadsheetml/2006/main" id="7" name="AktivitätsProtokoll" displayName="AktivitätsProtokoll" ref="B10:H15">
  <autoFilter ref="B10:H15"/>
  <tableColumns count="7">
    <tableColumn id="1" name="DATUM" totalsRowLabel="TOTAL" dataDxfId="27" totalsRowDxfId="26"/>
    <tableColumn id="2" name="AKTIVITÄT"/>
    <tableColumn id="9" name="STARTZEIT" dataDxfId="25" totalsRowDxfId="24"/>
    <tableColumn id="10" name="DAUER" dataDxfId="23" totalsRowDxfId="22"/>
    <tableColumn id="3" name="DISTANZ" totalsRowFunction="sum" dataDxfId="21" totalsRowDxfId="20"/>
    <tableColumn id="5" name="KALORIEN" totalsRowFunction="sum" dataDxfId="19" totalsRowDxfId="18"/>
    <tableColumn id="7" name="NOTIZ" totalsRowFunction="count"/>
  </tableColumns>
  <tableStyleInfo name="Fitnessplan" showFirstColumn="0" showLastColumn="0" showRowStripes="1" showColumnStripes="0"/>
  <extLst>
    <ext xmlns:x14="http://schemas.microsoft.com/office/spreadsheetml/2009/9/main" uri="{504A1905-F514-4f6f-8877-14C23A59335A}">
      <x14:table altText="Aktivitätsprotokoll" altTextSummary="Liste der Aktivitätsdetails wie Datum, Aktivität, Startzeit, Dauer, Distanz, Kalorien und Anmerkung"/>
    </ext>
  </extLst>
</table>
</file>

<file path=xl/tables/table7.xml><?xml version="1.0" encoding="utf-8"?>
<table xmlns="http://schemas.openxmlformats.org/spreadsheetml/2006/main" id="8" name="ErnährungsProtokoll" displayName="ErnährungsProtokoll" ref="B7:L18">
  <autoFilter ref="B7:L18"/>
  <tableColumns count="11">
    <tableColumn id="4" name="DATUM" totalsRowLabel="Totals" dataDxfId="16"/>
    <tableColumn id="1" name="MAHLZEIT"/>
    <tableColumn id="2" name="ESSEN"/>
    <tableColumn id="3" name="KALORIEN" totalsRowFunction="sum" dataDxfId="15" totalsRowDxfId="14"/>
    <tableColumn id="5" name="FETT" totalsRowFunction="sum" dataDxfId="13" totalsRowDxfId="12"/>
    <tableColumn id="6" name="CHOLESTEROL" totalsRowFunction="sum" dataDxfId="11" totalsRowDxfId="10"/>
    <tableColumn id="7" name="NATRIUM" totalsRowFunction="sum" dataDxfId="9" totalsRowDxfId="8"/>
    <tableColumn id="8" name="KOHLENHYDRATE" totalsRowFunction="sum" dataDxfId="7" totalsRowDxfId="6"/>
    <tableColumn id="9" name="PROTEIN" totalsRowFunction="sum" dataDxfId="5" totalsRowDxfId="4"/>
    <tableColumn id="12" name="ZUCKER" totalsRowFunction="sum" dataDxfId="3" totalsRowDxfId="2"/>
    <tableColumn id="13" name="BALLASTSTOFFE" totalsRowFunction="sum" dataDxfId="1" totalsRowDxfId="0"/>
  </tableColumns>
  <tableStyleInfo name="Fitnessplan" showFirstColumn="0" showLastColumn="0" showRowStripes="1" showColumnStripes="0"/>
  <extLst>
    <ext xmlns:x14="http://schemas.microsoft.com/office/spreadsheetml/2009/9/main" uri="{504A1905-F514-4f6f-8877-14C23A59335A}">
      <x14:table altText="Ernährungsprotokoll" altTextSummary="Liste der Ernährungsdetails wie Datum, Mahlzeit, Lebensmittel sowie benutzerdefinierte Ernährungsziele wie Kalorien, Fett, Cholesterol, Kalzium, Kohlenhydrate, Protein, Zucker, Ballaststoffe usw. "/>
    </ext>
  </extLst>
</table>
</file>

<file path=xl/theme/theme1.xml><?xml version="1.0" encoding="utf-8"?>
<a:theme xmlns:a="http://schemas.openxmlformats.org/drawingml/2006/main" name="Office Theme">
  <a:themeElements>
    <a:clrScheme name="Fitness Plan">
      <a:dk1>
        <a:sysClr val="windowText" lastClr="000000"/>
      </a:dk1>
      <a:lt1>
        <a:sysClr val="window" lastClr="FFFFFF"/>
      </a:lt1>
      <a:dk2>
        <a:srgbClr val="505050"/>
      </a:dk2>
      <a:lt2>
        <a:srgbClr val="F5F5F5"/>
      </a:lt2>
      <a:accent1>
        <a:srgbClr val="6D5CA7"/>
      </a:accent1>
      <a:accent2>
        <a:srgbClr val="FBD22D"/>
      </a:accent2>
      <a:accent3>
        <a:srgbClr val="475BA8"/>
      </a:accent3>
      <a:accent4>
        <a:srgbClr val="737480"/>
      </a:accent4>
      <a:accent5>
        <a:srgbClr val="9C4A5C"/>
      </a:accent5>
      <a:accent6>
        <a:srgbClr val="FF9900"/>
      </a:accent6>
      <a:hlink>
        <a:srgbClr val="475BA8"/>
      </a:hlink>
      <a:folHlink>
        <a:srgbClr val="9C4A5C"/>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table" Target="../tables/table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fitToPage="1"/>
  </sheetPr>
  <dimension ref="B1:T26"/>
  <sheetViews>
    <sheetView showGridLines="0" tabSelected="1" zoomScaleNormal="100" workbookViewId="0"/>
  </sheetViews>
  <sheetFormatPr defaultColWidth="9.109375" defaultRowHeight="18" customHeight="1" x14ac:dyDescent="0.3"/>
  <cols>
    <col min="1" max="1" width="3.33203125" customWidth="1"/>
    <col min="2" max="2" width="13" style="16" customWidth="1"/>
    <col min="3" max="3" width="9.44140625" style="49" customWidth="1"/>
    <col min="4" max="4" width="9.6640625" bestFit="1" customWidth="1"/>
    <col min="5" max="5" width="2.6640625" customWidth="1"/>
    <col min="6" max="6" width="11.5546875" style="16" customWidth="1"/>
    <col min="7" max="7" width="9.44140625" style="49" customWidth="1"/>
    <col min="8" max="8" width="15.88671875" customWidth="1"/>
    <col min="9" max="9" width="2.6640625" customWidth="1"/>
    <col min="10" max="10" width="11.5546875" style="16" customWidth="1"/>
    <col min="11" max="11" width="9.44140625" style="49" customWidth="1"/>
    <col min="12" max="12" width="15.44140625" customWidth="1"/>
    <col min="13" max="13" width="2.6640625" customWidth="1"/>
    <col min="14" max="14" width="11.5546875" style="16" customWidth="1"/>
    <col min="15" max="15" width="9.44140625" style="49" customWidth="1"/>
    <col min="16" max="16" width="15.6640625" customWidth="1"/>
    <col min="17" max="17" width="2.6640625" customWidth="1"/>
    <col min="18" max="18" width="11.5546875" style="16" customWidth="1"/>
    <col min="19" max="19" width="9.44140625" style="49" customWidth="1"/>
    <col min="20" max="20" width="15.88671875" customWidth="1"/>
    <col min="21" max="21" width="3.33203125" customWidth="1"/>
  </cols>
  <sheetData>
    <row r="1" spans="2:6" customFormat="1" ht="57.75" customHeight="1" x14ac:dyDescent="0.3">
      <c r="B1" s="52" t="s">
        <v>0</v>
      </c>
      <c r="C1" s="52"/>
      <c r="D1" s="52"/>
      <c r="E1" s="52"/>
      <c r="F1" s="52"/>
    </row>
    <row r="2" spans="2:6" s="14" customFormat="1" ht="21" customHeight="1" x14ac:dyDescent="0.3">
      <c r="B2" s="52"/>
      <c r="C2" s="52"/>
      <c r="D2" s="52"/>
      <c r="E2" s="52"/>
      <c r="F2" s="52"/>
    </row>
    <row r="3" spans="2:6" s="14" customFormat="1" ht="30.75" customHeight="1" x14ac:dyDescent="0.3">
      <c r="B3" s="40" t="s">
        <v>1</v>
      </c>
      <c r="C3" s="11"/>
      <c r="D3" s="12"/>
      <c r="F3" s="20" t="str">
        <f>"KÖRPERGRÖSSE "&amp;IF(Maßeinheit="Imperial","(Zoll)","(cm)")</f>
        <v>KÖRPERGRÖSSE (cm)</v>
      </c>
    </row>
    <row r="4" spans="2:6" s="14" customFormat="1" ht="21.75" customHeight="1" x14ac:dyDescent="0.3">
      <c r="B4" s="30" t="s">
        <v>2</v>
      </c>
      <c r="C4" s="26" t="s">
        <v>3</v>
      </c>
      <c r="D4" s="21"/>
    </row>
    <row r="5" spans="2:6" s="14" customFormat="1" ht="21.75" customHeight="1" x14ac:dyDescent="0.3">
      <c r="B5" s="30" t="s">
        <v>4</v>
      </c>
      <c r="C5" s="26">
        <v>35</v>
      </c>
      <c r="D5" s="21"/>
    </row>
    <row r="6" spans="2:6" s="14" customFormat="1" ht="21.75" customHeight="1" x14ac:dyDescent="0.3">
      <c r="B6" s="30" t="s">
        <v>5</v>
      </c>
      <c r="C6" s="26">
        <v>163</v>
      </c>
      <c r="D6" s="21"/>
    </row>
    <row r="7" spans="2:6" s="14" customFormat="1" ht="21.75" customHeight="1" x14ac:dyDescent="0.3">
      <c r="B7" s="30" t="s">
        <v>6</v>
      </c>
      <c r="C7" s="28" t="s">
        <v>7</v>
      </c>
      <c r="D7" s="21"/>
    </row>
    <row r="8" spans="2:6" s="14" customFormat="1" ht="21.75" customHeight="1" x14ac:dyDescent="0.3">
      <c r="B8" s="30" t="s">
        <v>8</v>
      </c>
      <c r="C8" s="29">
        <f>IF(AlleKomplett,BMI,"")</f>
        <v>26.346494034400994</v>
      </c>
      <c r="D8" s="21"/>
    </row>
    <row r="9" spans="2:6" s="14" customFormat="1" ht="25.5" customHeight="1" x14ac:dyDescent="0.3">
      <c r="B9" s="27" t="str">
        <f>IF(AlleKomplett,"","Geben Sie Ihre Größe und Ihr aktuelles Gewicht ein, um den BMI zu berechnen")</f>
        <v/>
      </c>
    </row>
    <row r="10" spans="2:6" customFormat="1" ht="30.75" customHeight="1" x14ac:dyDescent="0.3">
      <c r="B10" s="40" t="s">
        <v>9</v>
      </c>
      <c r="C10" s="13"/>
      <c r="D10" s="12"/>
      <c r="E10" s="14"/>
      <c r="F10" s="20" t="str">
        <f>"GEWICHT " &amp;IF(Maßeinheit="Imperial","(lbs)","(kg)")</f>
        <v>GEWICHT (kg)</v>
      </c>
    </row>
    <row r="11" spans="2:6" customFormat="1" ht="21.75" customHeight="1" x14ac:dyDescent="0.3">
      <c r="B11" s="31" t="s">
        <v>10</v>
      </c>
      <c r="C11" s="18" t="s">
        <v>11</v>
      </c>
      <c r="D11" s="18" t="s">
        <v>12</v>
      </c>
      <c r="E11" s="14"/>
      <c r="F11" s="14"/>
    </row>
    <row r="12" spans="2:6" customFormat="1" ht="21.75" customHeight="1" x14ac:dyDescent="0.3">
      <c r="B12" s="30" t="s">
        <v>13</v>
      </c>
      <c r="C12" s="1">
        <v>70</v>
      </c>
      <c r="D12" s="1">
        <v>63</v>
      </c>
      <c r="E12" s="14"/>
      <c r="F12" s="14"/>
    </row>
    <row r="13" spans="2:6" customFormat="1" ht="21.75" customHeight="1" x14ac:dyDescent="0.3">
      <c r="B13" s="30" t="s">
        <v>14</v>
      </c>
      <c r="C13" s="1">
        <v>91.4</v>
      </c>
      <c r="D13" s="1">
        <v>71</v>
      </c>
      <c r="E13" s="14"/>
      <c r="F13" s="14"/>
    </row>
    <row r="14" spans="2:6" customFormat="1" ht="21.75" customHeight="1" x14ac:dyDescent="0.3">
      <c r="B14" s="30" t="s">
        <v>15</v>
      </c>
      <c r="C14" s="1">
        <v>34.200000000000003</v>
      </c>
      <c r="D14" s="1">
        <v>35.5</v>
      </c>
      <c r="E14" s="14"/>
      <c r="F14" s="14"/>
    </row>
    <row r="15" spans="2:6" customFormat="1" ht="21.75" customHeight="1" x14ac:dyDescent="0.3">
      <c r="B15" s="30" t="s">
        <v>16</v>
      </c>
      <c r="C15" s="1">
        <v>114</v>
      </c>
      <c r="D15" s="1">
        <v>95</v>
      </c>
      <c r="E15" s="14"/>
      <c r="F15" s="14"/>
    </row>
    <row r="16" spans="2:6" customFormat="1" ht="21.75" customHeight="1" x14ac:dyDescent="0.3">
      <c r="B16" s="30" t="s">
        <v>17</v>
      </c>
      <c r="C16" s="1">
        <v>55</v>
      </c>
      <c r="D16" s="1">
        <v>43</v>
      </c>
      <c r="E16" s="14"/>
      <c r="F16" s="14"/>
    </row>
    <row r="17" spans="2:20" ht="34.5" customHeight="1" x14ac:dyDescent="0.3">
      <c r="B17" s="14"/>
      <c r="C17" s="14"/>
      <c r="D17" s="14"/>
      <c r="E17" s="14"/>
      <c r="F17" s="14"/>
      <c r="G17" s="14"/>
      <c r="H17" s="14"/>
      <c r="I17" s="14"/>
      <c r="J17" s="14"/>
      <c r="K17" s="14"/>
      <c r="L17" s="14"/>
      <c r="M17" s="14"/>
      <c r="N17" s="14"/>
      <c r="O17" s="14"/>
      <c r="P17" s="14"/>
      <c r="Q17" s="14"/>
      <c r="R17" s="14"/>
      <c r="S17" s="14"/>
      <c r="T17" s="14"/>
    </row>
    <row r="18" spans="2:20" ht="18" customHeight="1" x14ac:dyDescent="0.35">
      <c r="B18" s="15" t="s">
        <v>18</v>
      </c>
      <c r="C18" s="14"/>
      <c r="D18" s="14"/>
      <c r="E18" s="14"/>
      <c r="F18" s="15" t="s">
        <v>19</v>
      </c>
      <c r="G18" s="14"/>
      <c r="H18" s="14"/>
      <c r="I18" s="14"/>
      <c r="J18" s="15" t="s">
        <v>20</v>
      </c>
      <c r="K18" s="14"/>
      <c r="L18" s="14"/>
      <c r="M18" s="14"/>
      <c r="N18" s="15" t="s">
        <v>21</v>
      </c>
      <c r="O18" s="14"/>
      <c r="P18" s="14"/>
      <c r="Q18" s="14"/>
      <c r="R18" s="15" t="s">
        <v>22</v>
      </c>
      <c r="S18" s="14"/>
      <c r="T18" s="14"/>
    </row>
    <row r="19" spans="2:20" ht="18" customHeight="1" x14ac:dyDescent="0.3">
      <c r="B19" s="14" t="s">
        <v>23</v>
      </c>
      <c r="C19" s="14" t="s">
        <v>24</v>
      </c>
      <c r="D19" s="14" t="s">
        <v>13</v>
      </c>
      <c r="E19" s="14"/>
      <c r="F19" s="14" t="s">
        <v>23</v>
      </c>
      <c r="G19" s="14" t="s">
        <v>24</v>
      </c>
      <c r="H19" s="14" t="s">
        <v>25</v>
      </c>
      <c r="I19" s="14"/>
      <c r="J19" s="14" t="s">
        <v>23</v>
      </c>
      <c r="K19" s="14" t="s">
        <v>24</v>
      </c>
      <c r="L19" s="14" t="s">
        <v>25</v>
      </c>
      <c r="M19" s="14"/>
      <c r="N19" s="14" t="s">
        <v>23</v>
      </c>
      <c r="O19" s="14" t="s">
        <v>24</v>
      </c>
      <c r="P19" s="14" t="s">
        <v>25</v>
      </c>
      <c r="Q19" s="14"/>
      <c r="R19" s="14" t="s">
        <v>23</v>
      </c>
      <c r="S19" s="14" t="s">
        <v>24</v>
      </c>
      <c r="T19" s="14" t="s">
        <v>25</v>
      </c>
    </row>
    <row r="20" spans="2:20" ht="18" customHeight="1" x14ac:dyDescent="0.3">
      <c r="B20" s="16">
        <v>41809</v>
      </c>
      <c r="C20" s="49">
        <v>0.33333333333333331</v>
      </c>
      <c r="D20" s="17">
        <v>70</v>
      </c>
      <c r="E20" s="14"/>
      <c r="F20" s="16">
        <v>41809</v>
      </c>
      <c r="G20" s="49">
        <v>0.33333333333333331</v>
      </c>
      <c r="H20" s="17">
        <v>91.4</v>
      </c>
      <c r="I20" s="14"/>
      <c r="J20" s="16">
        <v>41809</v>
      </c>
      <c r="K20" s="49">
        <v>0.33333333333333331</v>
      </c>
      <c r="L20" s="17">
        <v>34.200000000000003</v>
      </c>
      <c r="M20" s="14"/>
      <c r="N20" s="16">
        <v>41809</v>
      </c>
      <c r="O20" s="49">
        <v>0.33333333333333331</v>
      </c>
      <c r="P20" s="17">
        <v>114</v>
      </c>
      <c r="Q20" s="14"/>
      <c r="R20" s="16">
        <v>41809</v>
      </c>
      <c r="S20" s="49">
        <v>0.33333333333333331</v>
      </c>
      <c r="T20" s="17">
        <v>55</v>
      </c>
    </row>
    <row r="21" spans="2:20" ht="18" customHeight="1" x14ac:dyDescent="0.3">
      <c r="B21" s="16">
        <v>41816</v>
      </c>
      <c r="C21" s="49">
        <v>0.58333333333333337</v>
      </c>
      <c r="D21" s="17">
        <v>69.3</v>
      </c>
      <c r="E21" s="14"/>
      <c r="F21" s="16">
        <v>41816</v>
      </c>
      <c r="G21" s="49">
        <v>0.58333333333333337</v>
      </c>
      <c r="H21" s="17">
        <v>93.2</v>
      </c>
      <c r="I21" s="14"/>
      <c r="J21" s="16">
        <v>41816</v>
      </c>
      <c r="K21" s="49">
        <v>0.58333333333333337</v>
      </c>
      <c r="L21" s="17">
        <v>34.200000000000003</v>
      </c>
      <c r="M21" s="14"/>
      <c r="N21" s="16">
        <v>41816</v>
      </c>
      <c r="O21" s="49">
        <v>0.58333333333333337</v>
      </c>
      <c r="P21" s="17">
        <v>114.5</v>
      </c>
      <c r="Q21" s="14"/>
      <c r="R21" s="16">
        <v>41816</v>
      </c>
      <c r="S21" s="49">
        <v>0.58333333333333337</v>
      </c>
      <c r="T21" s="17">
        <v>52.5</v>
      </c>
    </row>
    <row r="22" spans="2:20" ht="18" customHeight="1" x14ac:dyDescent="0.3">
      <c r="B22" s="16">
        <v>41823</v>
      </c>
      <c r="C22" s="49">
        <v>0.34375</v>
      </c>
      <c r="D22" s="17">
        <v>69.2</v>
      </c>
      <c r="E22" s="14"/>
      <c r="F22" s="16">
        <v>41823</v>
      </c>
      <c r="G22" s="49">
        <v>0.34375</v>
      </c>
      <c r="H22" s="17">
        <v>96.5</v>
      </c>
      <c r="I22" s="14"/>
      <c r="J22" s="16">
        <v>41823</v>
      </c>
      <c r="K22" s="49">
        <v>0.34375</v>
      </c>
      <c r="L22" s="17">
        <v>34.5</v>
      </c>
      <c r="M22" s="14"/>
      <c r="N22" s="16">
        <v>41866</v>
      </c>
      <c r="O22" s="49">
        <v>0.41666666666666669</v>
      </c>
      <c r="P22" s="17">
        <v>107.4</v>
      </c>
      <c r="Q22" s="14"/>
      <c r="R22" s="16">
        <v>41823</v>
      </c>
      <c r="S22" s="49">
        <v>0.34375</v>
      </c>
      <c r="T22" s="17">
        <v>51.2</v>
      </c>
    </row>
    <row r="23" spans="2:20" ht="18" customHeight="1" x14ac:dyDescent="0.3">
      <c r="B23" s="16">
        <v>41830</v>
      </c>
      <c r="C23" s="49">
        <v>0.58333333333333337</v>
      </c>
      <c r="D23" s="17">
        <v>69</v>
      </c>
      <c r="E23" s="14"/>
      <c r="F23" s="16">
        <v>41868</v>
      </c>
      <c r="G23" s="49">
        <v>0.41666666666666669</v>
      </c>
      <c r="H23" s="17">
        <v>88.8</v>
      </c>
      <c r="I23" s="14"/>
      <c r="J23" s="16">
        <v>41830</v>
      </c>
      <c r="K23" s="49">
        <v>0.58333333333333337</v>
      </c>
      <c r="L23" s="17">
        <v>35.1</v>
      </c>
      <c r="M23" s="14"/>
      <c r="P23" s="14"/>
      <c r="Q23" s="14"/>
      <c r="R23" s="16">
        <v>41830</v>
      </c>
      <c r="S23" s="49">
        <v>0.58333333333333337</v>
      </c>
      <c r="T23" s="17">
        <v>52.5</v>
      </c>
    </row>
    <row r="24" spans="2:20" ht="18" customHeight="1" x14ac:dyDescent="0.3">
      <c r="B24" s="16">
        <v>41837</v>
      </c>
      <c r="C24" s="49">
        <v>0.33333333333333331</v>
      </c>
      <c r="D24" s="17">
        <v>69.3</v>
      </c>
      <c r="E24" s="14"/>
      <c r="H24" s="14"/>
      <c r="I24" s="14"/>
      <c r="J24" s="16">
        <v>41868</v>
      </c>
      <c r="K24" s="49">
        <v>0.33333333333333331</v>
      </c>
      <c r="L24" s="17">
        <v>35.5</v>
      </c>
      <c r="M24" s="14"/>
      <c r="P24" s="14"/>
      <c r="Q24" s="14"/>
      <c r="R24" s="16">
        <v>41837</v>
      </c>
      <c r="S24" s="49">
        <v>0.33333333333333331</v>
      </c>
      <c r="T24" s="17">
        <v>55</v>
      </c>
    </row>
    <row r="25" spans="2:20" ht="18" customHeight="1" x14ac:dyDescent="0.3">
      <c r="B25" s="16">
        <v>41865</v>
      </c>
      <c r="C25" s="49">
        <v>0.35416666666666669</v>
      </c>
      <c r="D25" s="17">
        <v>69.099999999999994</v>
      </c>
      <c r="E25" s="14"/>
      <c r="H25" s="14"/>
      <c r="I25" s="14"/>
      <c r="L25" s="14"/>
      <c r="M25" s="14"/>
      <c r="P25" s="14"/>
      <c r="Q25" s="14"/>
      <c r="R25" s="16">
        <v>41851</v>
      </c>
      <c r="S25" s="49">
        <v>0.35416666666666669</v>
      </c>
      <c r="T25" s="17">
        <v>52.5</v>
      </c>
    </row>
    <row r="26" spans="2:20" ht="18" customHeight="1" x14ac:dyDescent="0.3">
      <c r="D26" s="14"/>
      <c r="E26" s="14"/>
      <c r="H26" s="14"/>
      <c r="I26" s="14"/>
      <c r="L26" s="14"/>
      <c r="M26" s="14"/>
      <c r="P26" s="14"/>
      <c r="Q26" s="14"/>
      <c r="R26" s="16">
        <v>41868</v>
      </c>
      <c r="S26" s="49">
        <v>0.41666666666666669</v>
      </c>
      <c r="T26" s="17">
        <v>50.8</v>
      </c>
    </row>
  </sheetData>
  <mergeCells count="1">
    <mergeCell ref="B1:F2"/>
  </mergeCells>
  <conditionalFormatting sqref="B20:D25">
    <cfRule type="expression" dxfId="49" priority="6">
      <formula>$D20=ZielGewicht</formula>
    </cfRule>
  </conditionalFormatting>
  <conditionalFormatting sqref="F20:H23">
    <cfRule type="expression" dxfId="48" priority="5">
      <formula>$H20=Ziel1</formula>
    </cfRule>
  </conditionalFormatting>
  <conditionalFormatting sqref="J20:L24">
    <cfRule type="expression" dxfId="47" priority="4">
      <formula>$L20=Ziel2</formula>
    </cfRule>
  </conditionalFormatting>
  <conditionalFormatting sqref="N20:P22">
    <cfRule type="expression" dxfId="46" priority="3">
      <formula>$P20=Ziel3</formula>
    </cfRule>
  </conditionalFormatting>
  <conditionalFormatting sqref="R20:T26">
    <cfRule type="expression" dxfId="45" priority="2">
      <formula>$T20=Ziel4</formula>
    </cfRule>
  </conditionalFormatting>
  <conditionalFormatting sqref="C8">
    <cfRule type="expression" dxfId="44" priority="1">
      <formula>OR($C$8&lt;18.5,$C$8&gt;25)</formula>
    </cfRule>
  </conditionalFormatting>
  <dataValidations count="3">
    <dataValidation type="list" allowBlank="1" showInputMessage="1" sqref="C4">
      <formula1>"Männlich,Weiblich"</formula1>
    </dataValidation>
    <dataValidation type="list" allowBlank="1" showInputMessage="1" sqref="C7">
      <formula1>"Imperial,Metrisch"</formula1>
    </dataValidation>
    <dataValidation type="custom" errorStyle="warning" allowBlank="1" showInputMessage="1" sqref="B12">
      <formula1>"Gewicht"</formula1>
    </dataValidation>
  </dataValidations>
  <printOptions horizontalCentered="1"/>
  <pageMargins left="0.25" right="0.25" top="0.75" bottom="0.75" header="0.3" footer="0.3"/>
  <pageSetup scale="56" fitToHeight="0" orientation="portrait" r:id="rId1"/>
  <headerFooter differentFirst="1">
    <oddFooter>Page &amp;P of &amp;N</oddFooter>
  </headerFooter>
  <drawing r:id="rId2"/>
  <legacyDrawing r:id="rId3"/>
  <tableParts count="5">
    <tablePart r:id="rId4"/>
    <tablePart r:id="rId5"/>
    <tablePart r:id="rId6"/>
    <tablePart r:id="rId7"/>
    <tablePart r:id="rId8"/>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5"/>
    <pageSetUpPr fitToPage="1"/>
  </sheetPr>
  <dimension ref="A1:I15"/>
  <sheetViews>
    <sheetView showGridLines="0" workbookViewId="0"/>
  </sheetViews>
  <sheetFormatPr defaultColWidth="9.109375" defaultRowHeight="18" customHeight="1" x14ac:dyDescent="0.3"/>
  <cols>
    <col min="1" max="1" width="3.33203125" style="5" customWidth="1"/>
    <col min="2" max="2" width="16.33203125" style="50" customWidth="1"/>
    <col min="3" max="3" width="22.33203125" style="5" customWidth="1"/>
    <col min="4" max="4" width="15.33203125" style="51" customWidth="1"/>
    <col min="5" max="5" width="13.88671875" style="6" customWidth="1"/>
    <col min="6" max="6" width="13.88671875" style="5" customWidth="1"/>
    <col min="7" max="7" width="13.109375" style="5" customWidth="1"/>
    <col min="8" max="8" width="30.88671875" style="4" customWidth="1"/>
    <col min="9" max="9" width="3.33203125" style="3" customWidth="1"/>
    <col min="10" max="16384" width="9.109375" style="3"/>
  </cols>
  <sheetData>
    <row r="1" spans="1:9" s="8" customFormat="1" ht="57.75" customHeight="1" x14ac:dyDescent="0.3">
      <c r="A1" s="14"/>
      <c r="B1" s="53" t="s">
        <v>26</v>
      </c>
      <c r="C1" s="53"/>
      <c r="D1" s="53"/>
      <c r="E1" s="53"/>
      <c r="F1" s="9"/>
      <c r="G1" s="14"/>
      <c r="H1" s="14"/>
      <c r="I1" s="14" t="s">
        <v>27</v>
      </c>
    </row>
    <row r="2" spans="1:9" customFormat="1" ht="21" customHeight="1" x14ac:dyDescent="0.3">
      <c r="A2" s="14"/>
      <c r="B2" s="53"/>
      <c r="C2" s="53"/>
      <c r="D2" s="53"/>
      <c r="E2" s="53"/>
      <c r="F2" s="14"/>
      <c r="G2" s="14"/>
      <c r="H2" s="14"/>
      <c r="I2" s="14"/>
    </row>
    <row r="3" spans="1:9" ht="30.75" customHeight="1" x14ac:dyDescent="0.3">
      <c r="A3" s="14"/>
      <c r="B3" s="40" t="s">
        <v>28</v>
      </c>
      <c r="C3" s="46" t="s">
        <v>29</v>
      </c>
      <c r="D3" s="44" t="s">
        <v>30</v>
      </c>
      <c r="E3" s="14"/>
      <c r="F3" s="14"/>
      <c r="G3" s="14"/>
      <c r="H3" s="14"/>
      <c r="I3" s="14"/>
    </row>
    <row r="4" spans="1:9" ht="21.75" customHeight="1" x14ac:dyDescent="0.3">
      <c r="A4" s="14"/>
      <c r="B4" s="22" t="s">
        <v>31</v>
      </c>
      <c r="C4" s="2">
        <f>SUMIF(AktivitätsProtokoll[AKTIVITÄT],Kategorie1,AktivitätsProtokoll[DISTANZ])</f>
        <v>11.46</v>
      </c>
      <c r="D4" s="19" t="s">
        <v>32</v>
      </c>
      <c r="E4" s="14"/>
      <c r="F4" s="14"/>
      <c r="G4" s="14"/>
      <c r="H4" s="14"/>
      <c r="I4" s="14"/>
    </row>
    <row r="5" spans="1:9" ht="21.75" customHeight="1" x14ac:dyDescent="0.3">
      <c r="A5" s="14"/>
      <c r="B5" s="22" t="s">
        <v>33</v>
      </c>
      <c r="C5" s="2">
        <f>SUMIF(AktivitätsProtokoll[AKTIVITÄT],Kategorie2,AktivitätsProtokoll[DISTANZ])</f>
        <v>0</v>
      </c>
      <c r="D5" s="19" t="s">
        <v>32</v>
      </c>
      <c r="E5" s="14"/>
      <c r="F5" s="14"/>
      <c r="G5" s="14"/>
      <c r="H5" s="14"/>
      <c r="I5" s="14"/>
    </row>
    <row r="6" spans="1:9" ht="21.75" customHeight="1" x14ac:dyDescent="0.3">
      <c r="A6" s="14"/>
      <c r="B6" s="22" t="s">
        <v>34</v>
      </c>
      <c r="C6" s="2">
        <f>SUMIF(AktivitätsProtokoll[AKTIVITÄT],Kategorie3,AktivitätsProtokoll[DISTANZ])</f>
        <v>1227</v>
      </c>
      <c r="D6" s="19" t="s">
        <v>35</v>
      </c>
      <c r="E6" s="14"/>
      <c r="F6" s="14"/>
      <c r="G6" s="14"/>
      <c r="H6" s="14"/>
      <c r="I6" s="14"/>
    </row>
    <row r="7" spans="1:9" ht="21.75" customHeight="1" x14ac:dyDescent="0.3">
      <c r="A7" s="14"/>
      <c r="B7" s="22" t="s">
        <v>36</v>
      </c>
      <c r="C7" s="2">
        <f>SUMIF(AktivitätsProtokoll[AKTIVITÄT],Kategorie4,AktivitätsProtokoll[DISTANZ])</f>
        <v>1700</v>
      </c>
      <c r="D7" s="19" t="s">
        <v>37</v>
      </c>
      <c r="E7" s="14"/>
      <c r="F7" s="14"/>
      <c r="G7" s="14"/>
      <c r="H7" s="14"/>
      <c r="I7" s="14"/>
    </row>
    <row r="8" spans="1:9" s="14" customFormat="1" ht="21.75" customHeight="1" x14ac:dyDescent="0.3">
      <c r="B8" s="22" t="s">
        <v>38</v>
      </c>
      <c r="C8" s="2">
        <f>SUMIF(AktivitätsProtokoll[AKTIVITÄT],Kategorie5,AktivitätsProtokoll[DISTANZ])</f>
        <v>4.53</v>
      </c>
      <c r="D8" s="19" t="s">
        <v>32</v>
      </c>
    </row>
    <row r="9" spans="1:9" ht="18" customHeight="1" x14ac:dyDescent="0.3">
      <c r="A9" s="14"/>
      <c r="B9" s="14"/>
      <c r="C9" s="7"/>
      <c r="D9" s="14"/>
      <c r="E9" s="14"/>
      <c r="F9" s="14"/>
      <c r="G9" s="14"/>
      <c r="H9" s="14"/>
      <c r="I9" s="14"/>
    </row>
    <row r="10" spans="1:9" ht="18" customHeight="1" x14ac:dyDescent="0.3">
      <c r="B10" s="14" t="s">
        <v>39</v>
      </c>
      <c r="C10" s="14" t="s">
        <v>40</v>
      </c>
      <c r="D10" s="14" t="s">
        <v>41</v>
      </c>
      <c r="E10" s="14" t="s">
        <v>42</v>
      </c>
      <c r="F10" s="22" t="s">
        <v>43</v>
      </c>
      <c r="G10" s="14" t="s">
        <v>44</v>
      </c>
      <c r="H10" s="14" t="s">
        <v>45</v>
      </c>
      <c r="I10" s="14"/>
    </row>
    <row r="11" spans="1:9" ht="18" customHeight="1" x14ac:dyDescent="0.3">
      <c r="B11" s="45">
        <v>41870</v>
      </c>
      <c r="C11" s="10" t="s">
        <v>31</v>
      </c>
      <c r="D11" s="48">
        <v>0.54166666666666663</v>
      </c>
      <c r="E11" s="25">
        <v>1.5972222222222276E-2</v>
      </c>
      <c r="F11" s="23">
        <v>3.66</v>
      </c>
      <c r="G11" s="24">
        <v>173</v>
      </c>
      <c r="H11" s="10" t="s">
        <v>46</v>
      </c>
      <c r="I11" s="14"/>
    </row>
    <row r="12" spans="1:9" ht="18" customHeight="1" x14ac:dyDescent="0.3">
      <c r="B12" s="45">
        <v>41871</v>
      </c>
      <c r="C12" s="10" t="s">
        <v>31</v>
      </c>
      <c r="D12" s="48">
        <v>0.6875</v>
      </c>
      <c r="E12" s="25">
        <v>6.25E-2</v>
      </c>
      <c r="F12" s="23">
        <v>7.8</v>
      </c>
      <c r="G12" s="24">
        <v>344</v>
      </c>
      <c r="H12" s="10"/>
      <c r="I12" s="14"/>
    </row>
    <row r="13" spans="1:9" ht="18" customHeight="1" x14ac:dyDescent="0.3">
      <c r="B13" s="45">
        <v>41872</v>
      </c>
      <c r="C13" s="10" t="s">
        <v>36</v>
      </c>
      <c r="D13" s="48">
        <v>0.41666666666666669</v>
      </c>
      <c r="E13" s="25">
        <v>2.0833333333333332E-2</v>
      </c>
      <c r="F13" s="23">
        <v>1700</v>
      </c>
      <c r="G13" s="24">
        <v>237</v>
      </c>
      <c r="H13" s="10"/>
      <c r="I13" s="14"/>
    </row>
    <row r="14" spans="1:9" ht="18" customHeight="1" x14ac:dyDescent="0.3">
      <c r="B14" s="45">
        <v>41876</v>
      </c>
      <c r="C14" s="10" t="s">
        <v>34</v>
      </c>
      <c r="D14" s="48">
        <v>0.5625</v>
      </c>
      <c r="E14" s="25">
        <v>2.4305555555555556E-2</v>
      </c>
      <c r="F14" s="23">
        <v>1227</v>
      </c>
      <c r="G14" s="24">
        <v>150</v>
      </c>
      <c r="H14" s="10"/>
      <c r="I14" s="14"/>
    </row>
    <row r="15" spans="1:9" ht="18" customHeight="1" x14ac:dyDescent="0.3">
      <c r="B15" s="45">
        <v>41878</v>
      </c>
      <c r="C15" s="10" t="s">
        <v>38</v>
      </c>
      <c r="D15" s="48">
        <v>0.59652777777777777</v>
      </c>
      <c r="E15" s="25">
        <v>2.0833333333333332E-2</v>
      </c>
      <c r="F15" s="23">
        <v>4.53</v>
      </c>
      <c r="G15" s="24">
        <v>115</v>
      </c>
      <c r="H15" s="10"/>
      <c r="I15" s="14"/>
    </row>
  </sheetData>
  <mergeCells count="1">
    <mergeCell ref="B1:E2"/>
  </mergeCells>
  <conditionalFormatting sqref="B11:H15">
    <cfRule type="expression" dxfId="28" priority="1">
      <formula>$B11="Ja"</formula>
    </cfRule>
  </conditionalFormatting>
  <dataValidations count="3">
    <dataValidation type="list" allowBlank="1" showInputMessage="1" sqref="D4:D8">
      <formula1>"Kilometer,Schritte,Runden,Meter,Wiederholungen"</formula1>
    </dataValidation>
    <dataValidation type="list" allowBlank="1" sqref="C11:C14">
      <formula1>$B$4:$B$7</formula1>
    </dataValidation>
    <dataValidation type="list" allowBlank="1" sqref="C15">
      <formula1>$B$4:$B$8</formula1>
    </dataValidation>
  </dataValidations>
  <printOptions horizontalCentered="1"/>
  <pageMargins left="0.25" right="0.25" top="0.75" bottom="0.75" header="0.3" footer="0.3"/>
  <pageSetup scale="80" fitToHeight="0" orientation="portrait" r:id="rId1"/>
  <headerFooter differentFirst="1">
    <oddFooter>Page &amp;P of &amp;N</oddFooter>
  </headerFooter>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7"/>
    <pageSetUpPr fitToPage="1"/>
  </sheetPr>
  <dimension ref="A1:L18"/>
  <sheetViews>
    <sheetView showGridLines="0" zoomScaleNormal="100" workbookViewId="0"/>
  </sheetViews>
  <sheetFormatPr defaultColWidth="9.109375" defaultRowHeight="18" customHeight="1" x14ac:dyDescent="0.3"/>
  <cols>
    <col min="1" max="1" width="3.33203125" customWidth="1"/>
    <col min="2" max="2" width="14.6640625" style="16" customWidth="1"/>
    <col min="3" max="3" width="16.6640625" customWidth="1"/>
    <col min="4" max="4" width="33.44140625" customWidth="1"/>
    <col min="5" max="5" width="13.44140625" bestFit="1" customWidth="1"/>
    <col min="6" max="6" width="10.6640625" customWidth="1"/>
    <col min="7" max="7" width="16.6640625" customWidth="1"/>
    <col min="8" max="8" width="13" bestFit="1" customWidth="1"/>
    <col min="9" max="9" width="19.109375" bestFit="1" customWidth="1"/>
    <col min="10" max="10" width="12.33203125" customWidth="1"/>
    <col min="11" max="11" width="11.44140625" bestFit="1" customWidth="1"/>
    <col min="12" max="12" width="17.88671875" customWidth="1"/>
  </cols>
  <sheetData>
    <row r="1" spans="1:12" s="41" customFormat="1" ht="57.75" customHeight="1" x14ac:dyDescent="0.3">
      <c r="A1" s="47" t="s">
        <v>47</v>
      </c>
      <c r="B1" s="55" t="s">
        <v>48</v>
      </c>
      <c r="C1" s="55"/>
      <c r="D1" s="55"/>
      <c r="E1" s="55"/>
      <c r="F1" s="47"/>
      <c r="G1" s="47"/>
      <c r="H1" s="47"/>
      <c r="I1" s="47"/>
      <c r="J1" s="47"/>
      <c r="K1" s="47"/>
      <c r="L1" s="47"/>
    </row>
    <row r="2" spans="1:12" ht="21" customHeight="1" x14ac:dyDescent="0.3">
      <c r="A2" s="14"/>
      <c r="B2" s="55"/>
      <c r="C2" s="55"/>
      <c r="D2" s="55"/>
      <c r="E2" s="55"/>
      <c r="F2" s="14"/>
      <c r="G2" s="14"/>
      <c r="H2" s="14"/>
      <c r="I2" s="14"/>
      <c r="J2" s="14"/>
      <c r="K2" s="14"/>
      <c r="L2" s="14"/>
    </row>
    <row r="3" spans="1:12" ht="18" customHeight="1" x14ac:dyDescent="0.3">
      <c r="A3" s="14"/>
      <c r="B3" s="14"/>
      <c r="C3" s="14"/>
      <c r="D3" s="14"/>
      <c r="E3" s="39" t="str">
        <f>(ErnährungsProtokoll[[#Headers],[KALORIEN]])</f>
        <v>KALORIEN</v>
      </c>
      <c r="F3" s="39" t="str">
        <f>(ErnährungsProtokoll[[#Headers],[FETT]])</f>
        <v>FETT</v>
      </c>
      <c r="G3" s="39" t="str">
        <f>(ErnährungsProtokoll[[#Headers],[CHOLESTEROL]])</f>
        <v>CHOLESTEROL</v>
      </c>
      <c r="H3" s="39" t="str">
        <f>(ErnährungsProtokoll[[#Headers],[NATRIUM]])</f>
        <v>NATRIUM</v>
      </c>
      <c r="I3" s="39" t="str">
        <f>(ErnährungsProtokoll[[#Headers],[KOHLENHYDRATE]])</f>
        <v>KOHLENHYDRATE</v>
      </c>
      <c r="J3" s="39" t="str">
        <f>(ErnährungsProtokoll[[#Headers],[PROTEIN]])</f>
        <v>PROTEIN</v>
      </c>
      <c r="K3" s="39" t="str">
        <f>(ErnährungsProtokoll[[#Headers],[ZUCKER]])</f>
        <v>ZUCKER</v>
      </c>
      <c r="L3" s="39" t="str">
        <f>(ErnährungsProtokoll[[#Headers],[BALLASTSTOFFE]])</f>
        <v>BALLASTSTOFFE</v>
      </c>
    </row>
    <row r="4" spans="1:12" ht="16.5" customHeight="1" x14ac:dyDescent="0.3">
      <c r="A4" s="14"/>
      <c r="B4" s="54" t="s">
        <v>49</v>
      </c>
      <c r="C4" s="54"/>
      <c r="D4" s="42" t="s">
        <v>50</v>
      </c>
      <c r="E4" s="37">
        <v>1800</v>
      </c>
      <c r="F4" s="38">
        <v>40</v>
      </c>
      <c r="G4" s="38">
        <v>225</v>
      </c>
      <c r="H4" s="38">
        <v>2100</v>
      </c>
      <c r="I4" s="38">
        <v>130</v>
      </c>
      <c r="J4" s="38">
        <v>56</v>
      </c>
      <c r="K4" s="38">
        <v>25</v>
      </c>
      <c r="L4" s="38">
        <v>25</v>
      </c>
    </row>
    <row r="5" spans="1:12" s="14" customFormat="1" ht="16.5" customHeight="1" x14ac:dyDescent="0.3">
      <c r="B5" s="54"/>
      <c r="C5" s="54"/>
      <c r="D5" s="43" t="str">
        <f>IF(E5=SUM(ErnährungsProtokoll[KALORIEN]),"Aufnahme gesamt:","Gefilterte Aufnahme:")</f>
        <v>Aufnahme gesamt:</v>
      </c>
      <c r="E5" s="37">
        <f>SUBTOTAL(109,ErnährungsProtokoll[KALORIEN])</f>
        <v>3090</v>
      </c>
      <c r="F5" s="38">
        <f>SUBTOTAL(109,ErnährungsProtokoll[FETT])</f>
        <v>74.27000000000001</v>
      </c>
      <c r="G5" s="38">
        <f>SUBTOTAL(109,ErnährungsProtokoll[CHOLESTEROL])</f>
        <v>139.6</v>
      </c>
      <c r="H5" s="38">
        <f>SUBTOTAL(109,ErnährungsProtokoll[NATRIUM])</f>
        <v>1400.7</v>
      </c>
      <c r="I5" s="38">
        <f>SUBTOTAL(109,ErnährungsProtokoll[KOHLENHYDRATE])</f>
        <v>208.56</v>
      </c>
      <c r="J5" s="38">
        <f>SUBTOTAL(109,ErnährungsProtokoll[PROTEIN])</f>
        <v>68.81</v>
      </c>
      <c r="K5" s="38">
        <f>SUBTOTAL(109,ErnährungsProtokoll[ZUCKER])</f>
        <v>84.1</v>
      </c>
      <c r="L5" s="38">
        <f>SUBTOTAL(109,ErnährungsProtokoll[BALLASTSTOFFE])</f>
        <v>24.5</v>
      </c>
    </row>
    <row r="6" spans="1:12" ht="18" customHeight="1" x14ac:dyDescent="0.3">
      <c r="A6" s="14"/>
      <c r="B6" s="14"/>
      <c r="C6" s="14"/>
      <c r="D6" s="14"/>
      <c r="E6" s="14"/>
      <c r="F6" s="14"/>
      <c r="G6" s="14"/>
      <c r="H6" s="14"/>
      <c r="I6" s="14"/>
      <c r="J6" s="14"/>
      <c r="K6" s="14"/>
      <c r="L6" s="14"/>
    </row>
    <row r="7" spans="1:12" ht="18" customHeight="1" x14ac:dyDescent="0.3">
      <c r="A7" s="14"/>
      <c r="B7" s="32" t="s">
        <v>39</v>
      </c>
      <c r="C7" s="33" t="s">
        <v>51</v>
      </c>
      <c r="D7" s="33" t="s">
        <v>52</v>
      </c>
      <c r="E7" s="36" t="s">
        <v>44</v>
      </c>
      <c r="F7" s="36" t="s">
        <v>53</v>
      </c>
      <c r="G7" s="36" t="s">
        <v>54</v>
      </c>
      <c r="H7" s="36" t="s">
        <v>55</v>
      </c>
      <c r="I7" s="36" t="s">
        <v>56</v>
      </c>
      <c r="J7" s="36" t="s">
        <v>57</v>
      </c>
      <c r="K7" s="36" t="s">
        <v>58</v>
      </c>
      <c r="L7" s="36" t="s">
        <v>59</v>
      </c>
    </row>
    <row r="8" spans="1:12" ht="18" customHeight="1" x14ac:dyDescent="0.3">
      <c r="A8" s="14"/>
      <c r="B8" s="34">
        <v>41870</v>
      </c>
      <c r="C8" s="35" t="s">
        <v>60</v>
      </c>
      <c r="D8" s="35" t="s">
        <v>61</v>
      </c>
      <c r="E8" s="36">
        <v>130</v>
      </c>
      <c r="F8" s="36">
        <v>8</v>
      </c>
      <c r="G8" s="36">
        <v>10</v>
      </c>
      <c r="H8" s="36">
        <v>60</v>
      </c>
      <c r="I8" s="36">
        <v>16</v>
      </c>
      <c r="J8" s="36">
        <v>11</v>
      </c>
      <c r="K8" s="36">
        <v>5</v>
      </c>
      <c r="L8" s="36">
        <v>0</v>
      </c>
    </row>
    <row r="9" spans="1:12" ht="18" customHeight="1" x14ac:dyDescent="0.3">
      <c r="A9" s="14"/>
      <c r="B9" s="34">
        <v>41870</v>
      </c>
      <c r="C9" s="35" t="s">
        <v>62</v>
      </c>
      <c r="D9" s="35" t="s">
        <v>63</v>
      </c>
      <c r="E9" s="36">
        <v>65</v>
      </c>
      <c r="F9" s="36">
        <v>0.2</v>
      </c>
      <c r="G9" s="36"/>
      <c r="H9" s="36"/>
      <c r="I9" s="36">
        <v>17.3</v>
      </c>
      <c r="J9" s="36">
        <v>0.3</v>
      </c>
      <c r="K9" s="36"/>
      <c r="L9" s="36"/>
    </row>
    <row r="10" spans="1:12" ht="18" customHeight="1" x14ac:dyDescent="0.3">
      <c r="A10" s="14"/>
      <c r="B10" s="34">
        <v>41870</v>
      </c>
      <c r="C10" s="35" t="s">
        <v>64</v>
      </c>
      <c r="D10" s="35" t="s">
        <v>65</v>
      </c>
      <c r="E10" s="36">
        <v>220</v>
      </c>
      <c r="F10" s="36">
        <v>0.5</v>
      </c>
      <c r="G10" s="36"/>
      <c r="H10" s="36">
        <v>200</v>
      </c>
      <c r="I10" s="36">
        <v>30</v>
      </c>
      <c r="J10" s="36">
        <v>6</v>
      </c>
      <c r="K10" s="36">
        <v>4</v>
      </c>
      <c r="L10" s="36">
        <v>9</v>
      </c>
    </row>
    <row r="11" spans="1:12" ht="18" customHeight="1" x14ac:dyDescent="0.3">
      <c r="A11" s="14"/>
      <c r="B11" s="34">
        <v>41870</v>
      </c>
      <c r="C11" s="35" t="s">
        <v>66</v>
      </c>
      <c r="D11" s="35" t="s">
        <v>67</v>
      </c>
      <c r="E11" s="36">
        <v>600</v>
      </c>
      <c r="F11" s="36">
        <v>0.5</v>
      </c>
      <c r="G11" s="36"/>
      <c r="H11" s="36">
        <v>300</v>
      </c>
      <c r="I11" s="36">
        <v>22</v>
      </c>
      <c r="J11" s="36">
        <v>9.8000000000000007</v>
      </c>
      <c r="K11" s="36"/>
      <c r="L11" s="36"/>
    </row>
    <row r="12" spans="1:12" ht="18" customHeight="1" x14ac:dyDescent="0.3">
      <c r="A12" s="14"/>
      <c r="B12" s="34">
        <v>41870</v>
      </c>
      <c r="C12" s="35" t="s">
        <v>62</v>
      </c>
      <c r="D12" s="35" t="s">
        <v>68</v>
      </c>
      <c r="E12" s="36">
        <v>210</v>
      </c>
      <c r="F12" s="36">
        <v>20</v>
      </c>
      <c r="G12" s="36"/>
      <c r="H12" s="36"/>
      <c r="I12" s="36">
        <v>3</v>
      </c>
      <c r="J12" s="36">
        <v>5</v>
      </c>
      <c r="K12" s="36"/>
      <c r="L12" s="36">
        <v>3</v>
      </c>
    </row>
    <row r="13" spans="1:12" ht="18" customHeight="1" x14ac:dyDescent="0.3">
      <c r="A13" s="14"/>
      <c r="B13" s="34">
        <v>41871</v>
      </c>
      <c r="C13" s="35" t="s">
        <v>60</v>
      </c>
      <c r="D13" s="35" t="s">
        <v>69</v>
      </c>
      <c r="E13" s="36">
        <v>220</v>
      </c>
      <c r="F13" s="36">
        <v>3</v>
      </c>
      <c r="G13" s="36"/>
      <c r="H13" s="36"/>
      <c r="I13" s="36">
        <v>29</v>
      </c>
      <c r="J13" s="36">
        <v>7</v>
      </c>
      <c r="K13" s="36"/>
      <c r="L13" s="36">
        <v>5</v>
      </c>
    </row>
    <row r="14" spans="1:12" ht="18" customHeight="1" x14ac:dyDescent="0.3">
      <c r="A14" s="14"/>
      <c r="B14" s="34">
        <v>41871</v>
      </c>
      <c r="C14" s="35" t="s">
        <v>62</v>
      </c>
      <c r="D14" s="35" t="s">
        <v>70</v>
      </c>
      <c r="E14" s="36">
        <v>85</v>
      </c>
      <c r="F14" s="36">
        <v>0</v>
      </c>
      <c r="G14" s="36"/>
      <c r="H14" s="36">
        <v>0</v>
      </c>
      <c r="I14" s="36">
        <v>21</v>
      </c>
      <c r="J14" s="36">
        <v>1</v>
      </c>
      <c r="K14" s="36">
        <v>17</v>
      </c>
      <c r="L14" s="36">
        <v>4</v>
      </c>
    </row>
    <row r="15" spans="1:12" ht="18" customHeight="1" x14ac:dyDescent="0.3">
      <c r="A15" s="14"/>
      <c r="B15" s="34">
        <v>41871</v>
      </c>
      <c r="C15" s="35" t="s">
        <v>64</v>
      </c>
      <c r="D15" s="35" t="s">
        <v>71</v>
      </c>
      <c r="E15" s="36">
        <v>340</v>
      </c>
      <c r="F15" s="36">
        <v>7</v>
      </c>
      <c r="G15" s="36">
        <v>3</v>
      </c>
      <c r="H15" s="36">
        <v>63</v>
      </c>
      <c r="I15" s="36">
        <v>1</v>
      </c>
      <c r="J15" s="36">
        <v>2</v>
      </c>
      <c r="K15" s="36"/>
      <c r="L15" s="36">
        <v>2</v>
      </c>
    </row>
    <row r="16" spans="1:12" ht="18" customHeight="1" x14ac:dyDescent="0.3">
      <c r="A16" s="14"/>
      <c r="B16" s="34">
        <v>41871</v>
      </c>
      <c r="C16" s="35" t="s">
        <v>66</v>
      </c>
      <c r="D16" s="35" t="s">
        <v>72</v>
      </c>
      <c r="E16" s="36">
        <v>470</v>
      </c>
      <c r="F16" s="36">
        <v>4.07</v>
      </c>
      <c r="G16" s="36">
        <v>49</v>
      </c>
      <c r="H16" s="36">
        <v>460</v>
      </c>
      <c r="I16" s="36">
        <v>0.46</v>
      </c>
      <c r="J16" s="36">
        <v>23.71</v>
      </c>
      <c r="K16" s="36">
        <v>0.1</v>
      </c>
      <c r="L16" s="36"/>
    </row>
    <row r="17" spans="2:12" ht="18" customHeight="1" x14ac:dyDescent="0.3">
      <c r="B17" s="34">
        <v>41871</v>
      </c>
      <c r="C17" s="35" t="s">
        <v>66</v>
      </c>
      <c r="D17" s="35" t="s">
        <v>73</v>
      </c>
      <c r="E17" s="36">
        <v>220</v>
      </c>
      <c r="F17" s="36">
        <v>7</v>
      </c>
      <c r="G17" s="36"/>
      <c r="H17" s="36"/>
      <c r="I17" s="36">
        <v>5</v>
      </c>
      <c r="J17" s="36">
        <v>3</v>
      </c>
      <c r="K17" s="36"/>
      <c r="L17" s="36"/>
    </row>
    <row r="18" spans="2:12" ht="18" customHeight="1" x14ac:dyDescent="0.3">
      <c r="B18" s="34">
        <v>41871</v>
      </c>
      <c r="C18" s="35" t="s">
        <v>62</v>
      </c>
      <c r="D18" s="35" t="s">
        <v>74</v>
      </c>
      <c r="E18" s="36">
        <v>530</v>
      </c>
      <c r="F18" s="36">
        <v>24</v>
      </c>
      <c r="G18" s="36">
        <v>77.599999999999994</v>
      </c>
      <c r="H18" s="36">
        <v>317.7</v>
      </c>
      <c r="I18" s="36">
        <v>63.8</v>
      </c>
      <c r="J18" s="36">
        <v>0</v>
      </c>
      <c r="K18" s="36">
        <v>58</v>
      </c>
      <c r="L18" s="36">
        <v>1.5</v>
      </c>
    </row>
  </sheetData>
  <mergeCells count="2">
    <mergeCell ref="B4:C5"/>
    <mergeCell ref="B1:E2"/>
  </mergeCells>
  <conditionalFormatting sqref="E5:L5">
    <cfRule type="expression" dxfId="17" priority="8">
      <formula>AND($E$5&lt;&gt;SUM($E$8:$E$18),E$5&gt;E$4)</formula>
    </cfRule>
  </conditionalFormatting>
  <printOptions horizontalCentered="1"/>
  <pageMargins left="0.25" right="0.25" top="0.75" bottom="0.75" header="0.3" footer="0.3"/>
  <pageSetup scale="59" fitToHeight="0" orientation="portrait" r:id="rId1"/>
  <headerFooter differentFirst="1">
    <oddFooter>Page &amp;P of &amp;N</oddFooter>
  </headerFooter>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24</vt:i4>
      </vt:variant>
    </vt:vector>
  </HeadingPairs>
  <TitlesOfParts>
    <vt:vector size="27" baseType="lpstr">
      <vt:lpstr>Fitnessplan</vt:lpstr>
      <vt:lpstr>Aktivitätsprotokoll</vt:lpstr>
      <vt:lpstr>Ernährungsprotokoll</vt:lpstr>
      <vt:lpstr>AktuellesGewicht</vt:lpstr>
      <vt:lpstr>Alter</vt:lpstr>
      <vt:lpstr>DatumSuche</vt:lpstr>
      <vt:lpstr>Geschlecht</vt:lpstr>
      <vt:lpstr>GewichtBeschriftung</vt:lpstr>
      <vt:lpstr>Größe</vt:lpstr>
      <vt:lpstr>Kategorie1</vt:lpstr>
      <vt:lpstr>Kategorie2</vt:lpstr>
      <vt:lpstr>Kategorie3</vt:lpstr>
      <vt:lpstr>Kategorie4</vt:lpstr>
      <vt:lpstr>Kategorie5</vt:lpstr>
      <vt:lpstr>Maßeinheit</vt:lpstr>
      <vt:lpstr>Aktivitätsprotokoll!Print_Titles</vt:lpstr>
      <vt:lpstr>Ernährungsprotokoll!Print_Titles</vt:lpstr>
      <vt:lpstr>Fitnessplan!Print_Titles</vt:lpstr>
      <vt:lpstr>Ziel1</vt:lpstr>
      <vt:lpstr>Ziel1Beschriftung</vt:lpstr>
      <vt:lpstr>Ziel2</vt:lpstr>
      <vt:lpstr>Ziel2Beschriftung</vt:lpstr>
      <vt:lpstr>Ziel3</vt:lpstr>
      <vt:lpstr>Ziel3Beschriftung</vt:lpstr>
      <vt:lpstr>Ziel4</vt:lpstr>
      <vt:lpstr>Ziel4Beschriftung</vt:lpstr>
      <vt:lpstr>ZielGewicht</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2016-11-27T10:28:20Z</dcterms:created>
  <dcterms:modified xsi:type="dcterms:W3CDTF">2016-11-27T10:29:14Z</dcterms:modified>
</cp:coreProperties>
</file>